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2 2024/Granolio ENG/"/>
    </mc:Choice>
  </mc:AlternateContent>
  <xr:revisionPtr revIDLastSave="1216" documentId="8_{9F7B8019-E65A-43AF-96EE-F51E02DDDF73}" xr6:coauthVersionLast="47" xr6:coauthVersionMax="47" xr10:uidLastSave="{1D86D190-B7B7-40E0-9F28-EB16C102A279}"/>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I90" i="19" l="1"/>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<sst xmlns="http://schemas.openxmlformats.org/spreadsheetml/2006/main" count="541" uniqueCount="528">
  <si>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</si>
  <si>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</si>
  <si>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</si>
  <si>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</si>
  <si>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</si>
  <si>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</si>
  <si>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</si>
  <si>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</si>
  <si>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</si>
  <si>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</si>
  <si>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</si>
  <si>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</si>
  <si>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</si>
  <si>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</si>
  <si>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</si>
  <si>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</si>
  <si>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</si>
  <si>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</si>
  <si>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</si>
  <si>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</si>
  <si>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</si>
  <si>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</si>
  <si>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</si>
  <si>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</si>
  <si>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</si>
  <si>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</si>
  <si>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</si>
  <si>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</si>
  <si>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</si>
  <si>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</si>
  <si>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</si>
  <si>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</si>
  <si>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</si>
  <si>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</si>
  <si>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</si>
  <si>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</si>
  <si>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</si>
  <si>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</si>
  <si>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</si>
  <si>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</si>
  <si>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</si>
  <si>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</si>
  <si>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</si>
  <si>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</si>
  <si>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</si>
  <si>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</si>
  <si>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</si>
  <si>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</si>
  <si>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</si>
  <si>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</si>
  <si>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</si>
  <si>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</si>
  <si>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</si>
  <si>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</si>
  <si>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</si>
  <si>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</si>
  <si>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</si>
  <si>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</si>
  <si>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</si>
  <si>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</si>
  <si>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</si>
  <si>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</si>
  <si>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</si>
  <si>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</si>
  <si>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</si>
  <si>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</si>
  <si>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</si>
  <si>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</si>
  <si>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</si>
  <si>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</si>
  <si>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</si>
  <si>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</si>
  <si>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</si>
  <si>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</si>
  <si>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</si>
  <si>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</si>
  <si>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</si>
  <si>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</si>
  <si>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</si>
  <si>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</si>
  <si>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</si>
  <si>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</si>
  <si>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</si>
  <si>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</si>
  <si>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</si>
  <si>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</si>
  <si>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</si>
  <si>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</si>
  <si>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</si>
  <si>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</si>
  <si>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</si>
  <si>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</si>
  <si>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</si>
  <si>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</si>
  <si>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</si>
  <si>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</si>
  <si>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</si>
  <si>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</si>
  <si>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</si>
  <si>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</si>
  <si>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</si>
  <si>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</si>
  <si>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</si>
  <si>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</si>
  <si>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</si>
  <si>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</si>
  <si>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</si>
  <si>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</si>
  <si>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</si>
  <si>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</si>
  <si>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</si>
  <si>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</si>
  <si>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</si>
  <si>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</si>
  <si>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</si>
  <si>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</si>
  <si>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</si>
  <si>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</si>
  <si>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</si>
  <si>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</si>
  <si>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</si>
  <si>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</si>
  <si>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</si>
  <si>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</si>
  <si>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</si>
  <si>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</si>
  <si>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</si>
  <si>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</si>
  <si>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</si>
  <si>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</si>
  <si>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</si>
  <si>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</si>
  <si>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</si>
  <si>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</si>
  <si>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</si>
  <si>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</si>
  <si>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</si>
  <si>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</si>
  <si>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</si>
  <si>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</si>
  <si>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</si>
  <si>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</si>
  <si>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</si>
  <si>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</si>
  <si>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</si>
  <si>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</si>
  <si>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</si>
  <si>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</si>
  <si>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</si>
  <si>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</si>
  <si>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</si>
  <si>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</si>
  <si>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</si>
  <si>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</si>
  <si>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</si>
  <si>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</si>
  <si>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</si>
  <si>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</si>
  <si>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</si>
  <si>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</si>
  <si>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</si>
  <si>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</si>
  <si>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</si>
  <si>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</si>
  <si>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</si>
  <si>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</si>
  <si>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</si>
  <si>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</si>
  <si>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</si>
  <si>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</si>
  <si>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</si>
  <si>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</si>
  <si>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</si>
  <si>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</si>
  <si>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</si>
  <si>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</si>
  <si>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</si>
  <si>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</si>
  <si>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</si>
  <si>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</si>
  <si>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</si>
  <si>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</si>
  <si>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</si>
  <si>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</si>
  <si>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</si>
  <si>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</si>
  <si>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</si>
  <si>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</si>
  <si>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</si>
  <si>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</si>
  <si>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</si>
  <si>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</si>
  <si>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</si>
  <si>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</si>
  <si>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</si>
  <si>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</si>
  <si>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</si>
  <si>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</si>
  <si>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</si>
  <si>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</si>
  <si>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</si>
  <si>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</si>
  <si>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</si>
  <si>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</si>
  <si>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</si>
  <si>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</si>
  <si>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</si>
  <si>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</si>
  <si>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</si>
  <si>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</si>
  <si>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</si>
  <si>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</si>
  <si>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</si>
  <si>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</si>
  <si>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</si>
  <si>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</si>
  <si>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</si>
  <si>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</si>
  <si>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</si>
  <si>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</si>
  <si>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</si>
  <si>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</si>
  <si>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</si>
  <si>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</si>
  <si>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</si>
  <si>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</si>
  <si>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</si>
  <si>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</si>
  <si>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</si>
  <si>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</si>
  <si>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</si>
  <si>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</si>
  <si>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</si>
  <si>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</si>
  <si>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</si>
  <si>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</si>
  <si>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</si>
  <si>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</si>
  <si>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</si>
  <si>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</si>
  <si>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</si>
  <si>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</si>
  <si>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</si>
  <si>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</si>
  <si>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</si>
  <si>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</si>
  <si>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</si>
  <si>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</si>
  <si>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</si>
  <si>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</si>
  <si>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</si>
  <si>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</si>
  <si>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</si>
  <si>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</si>
  <si>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</si>
  <si>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</si>
  <si>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</si>
  <si>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</si>
  <si>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</si>
  <si>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</si>
  <si>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</si>
  <si>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</si>
  <si>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</si>
  <si>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</si>
  <si>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</si>
  <si>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</si>
  <si>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</si>
  <si>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</si>
  <si>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</si>
  <si>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</si>
  <si>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</si>
  <si>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</si>
  <si>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</si>
  <si>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</si>
  <si>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</si>
  <si>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</si>
  <si>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</si>
  <si>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</si>
  <si>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</si>
  <si>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</si>
  <si>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</si>
  <si>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</si>
  <si>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</si>
  <si>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</si>
  <si>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</si>
  <si>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</si>
  <si>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</si>
  <si>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</si>
  <si>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</si>
  <si>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</si>
  <si>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</si>
  <si>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</si>
  <si>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</si>
  <si>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</si>
  <si>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</si>
  <si>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</si>
  <si>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</si>
  <si>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</si>
  <si>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</si>
  <si>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</si>
  <si>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</si>
  <si>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</si>
  <si>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</si>
  <si>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</si>
  <si>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</si>
  <si>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</si>
  <si>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</si>
  <si>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</si>
  <si>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</si>
  <si>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</si>
  <si>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</si>
  <si>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</si>
  <si>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</si>
  <si>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</si>
  <si>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</si>
  <si>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</si>
  <si>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</si>
  <si>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</si>
  <si>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</si>
  <si>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</si>
  <si>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</si>
  <si>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</si>
  <si>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</si>
  <si>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</si>
  <si>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</si>
  <si>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</si>
  <si>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</si>
  <si>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</si>
  <si>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</si>
  <si>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</si>
  <si>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</si>
  <si>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</si>
  <si>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</si>
  <si>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</si>
  <si>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</si>
  <si>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</si>
  <si>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</si>
  <si>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</si>
  <si>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</si>
  <si>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</si>
  <si>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</si>
  <si>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</si>
  <si>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</si>
  <si>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</si>
  <si>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</si>
  <si>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</si>
  <si>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</si>
  <si>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</si>
  <si>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</si>
  <si>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</si>
  <si>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</si>
  <si>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</si>
  <si>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</si>
  <si>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</si>
  <si>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</si>
  <si>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</si>
  <si>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</si>
  <si>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</si>
  <si>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</si>
  <si>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</si>
  <si>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</si>
  <si>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</si>
  <si>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</si>
  <si>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</si>
  <si>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</si>
  <si>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</si>
  <si>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</si>
  <si>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</si>
  <si>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</si>
  <si>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</si>
  <si>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</si>
  <si>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</si>
  <si>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</si>
  <si>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</si>
  <si>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</si>
  <si>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</si>
  <si>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</si>
  <si>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</si>
  <si>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</si>
  <si>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</si>
  <si>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</si>
  <si>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</si>
  <si>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</si>
  <si>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</si>
  <si>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</si>
  <si>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</si>
  <si>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</si>
  <si>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</si>
  <si>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</si>
  <si>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</si>
  <si>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</si>
  <si>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</si>
  <si>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</si>
  <si>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</si>
  <si>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</si>
  <si>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</si>
  <si>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</si>
  <si>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</si>
  <si>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</si>
  <si>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</si>
  <si>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</si>
  <si>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</si>
  <si>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</si>
  <si>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</si>
  <si>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</si>
  <si>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</si>
  <si>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</si>
  <si>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</si>
  <si>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</si>
  <si>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</si>
  <si>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</si>
  <si>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</si>
  <si>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</si>
  <si>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</si>
  <si>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</si>
  <si>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</si>
  <si>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</si>
  <si>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</si>
  <si>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</si>
  <si>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</si>
  <si>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</si>
  <si>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</si>
  <si>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</si>
  <si>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</si>
  <si>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</si>
  <si>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</si>
  <si>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</si>
  <si>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</si>
  <si>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</si>
  <si>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</si>
  <si>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</si>
  <si>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</si>
  <si>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</si>
  <si>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</si>
  <si>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</si>
  <si>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</si>
  <si>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</si>
  <si>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</si>
  <si>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</si>
  <si>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</si>
  <si>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</si>
  <si>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</si>
  <si>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</si>
  <si>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</si>
  <si>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</si>
  <si>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</si>
  <si>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</si>
  <si>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</si>
  <si>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</si>
  <si>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</si>
  <si>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</si>
  <si>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</si>
  <si>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</si>
  <si>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</si>
  <si>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</si>
  <si>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</si>
  <si>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</si>
  <si>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</si>
  <si>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</si>
  <si>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</si>
  <si>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</si>
  <si>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</si>
  <si>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</si>
  <si>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</si>
  <si>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</si>
  <si>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</si>
  <si>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</si>
  <si>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</si>
  <si>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</si>
  <si>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</si>
  <si>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</si>
  <si>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</si>
  <si>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</si>
  <si>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</si>
  <si>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</si>
  <si>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</si>
  <si>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</si>
  <si>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</si>
  <si>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</si>
  <si>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</si>
  <si>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</si>
  <si>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</si>
  <si>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</si>
  <si>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</si>
  <si>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</si>
  <si>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</si>
  <si>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</si>
  <si>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</si>
  <si>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</si>
  <si>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</si>
  <si>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</si>
  <si>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</si>
  <si>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</si>
  <si>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</si>
  <si>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</si>
  <si>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</si>
  <si>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</si>
  <si>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</si>
  <si>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</si>
  <si>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</si>
  <si>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</si>
  <si>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</si>
  <si>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</si>
  <si>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</si>
  <si>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</si>
  <si>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</si>
  <si>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</si>
  <si>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</si>
  <si>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</si>
  <si>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HGRANOLIO d.d.</t>
  </si>
  <si>
    <t>ZAGREB</t>
  </si>
  <si>
    <t>Budmanijeva 5</t>
  </si>
  <si>
    <t>granolio@granolio.hr</t>
  </si>
  <si>
    <t>www.granolio.hr</t>
  </si>
  <si>
    <t>KN</t>
  </si>
  <si>
    <t>RN</t>
  </si>
  <si>
    <t>No</t>
  </si>
  <si>
    <t>Mirjana Kelava</t>
  </si>
  <si>
    <t>01/6320-261</t>
  </si>
  <si>
    <t>mkelava@granolio.hr</t>
  </si>
  <si>
    <t>BDO CROATIA</t>
  </si>
  <si>
    <t>VEDRANA STIPIĆ</t>
  </si>
  <si>
    <t>Submitter:GRANOLIO d.d._____________________________________________________________</t>
  </si>
  <si>
    <t>Submitter: GRANOLIO d.d._________________________________________________________________________</t>
  </si>
  <si>
    <t>Submitter: GRANOLIO d.d._____________________________________________________________</t>
  </si>
  <si>
    <t xml:space="preserve">balance as at 30.06.2024 </t>
  </si>
  <si>
    <t>for the period 01.01.2024 to 30.06.2024</t>
  </si>
  <si>
    <t>for the period 01.01.2024 . to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</si>
</sst>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M10" sqref="M1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45292</v>
      </c>
      <c r="F4" s="130"/>
      <c r="G4" s="66" t="s">
        <v>3</v>
      </c>
      <c r="H4" s="129">
        <v>45473</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503</v>
      </c>
      <c r="D11" s="137"/>
      <c r="E11" s="80"/>
      <c r="F11" s="145" t="s">
        <v>8</v>
      </c>
      <c r="G11" s="135"/>
      <c r="H11" s="146" t="s">
        <v>504</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505</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506</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508</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509</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10000</v>
      </c>
      <c r="D21" s="147"/>
      <c r="E21" s="140"/>
      <c r="F21" s="140"/>
      <c r="G21" s="151" t="s">
        <v>510</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511</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512</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513</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175</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514</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515</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516</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517</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518</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519</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t="s">
        <v>520</v>
      </c>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t="s">
        <v>521</v>
      </c>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BF7F4C7E-5B2F-4D16-A03E-8DBDB844253A}"/>
    <hyperlink ref="C27" r:id="rId2" xr:uid="{04BB9B02-E9DF-46CA-910B-2E7A7E495867}"/>
    <hyperlink ref="C56" r:id="rId3" xr:uid="{3431F649-DE50-4859-A2F2-C46F1753D161}"/>
  </hyperlinks>
  <pageMargins left="0.70866141732283472" right="0.70866141732283472" top="0.74803149606299213" bottom="0.74803149606299213" header="0.31496062992125984" footer="0.31496062992125984"/>
  <pageSetup paperSize="9" scale="80"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3" sqref="A3:I3"/>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525</v>
      </c>
      <c r="B2" s="187"/>
      <c r="C2" s="187"/>
      <c r="D2" s="187"/>
      <c r="E2" s="187"/>
      <c r="F2" s="187"/>
      <c r="G2" s="187"/>
      <c r="H2" s="187"/>
      <c r="I2" s="187"/>
    </row>
    <row r="3" spans="1:9" x14ac:dyDescent="0.25">
      <c r="A3" s="188" t="s">
        <v>502</v>
      </c>
      <c r="B3" s="188"/>
      <c r="C3" s="188"/>
      <c r="D3" s="188"/>
      <c r="E3" s="188"/>
      <c r="F3" s="188"/>
      <c r="G3" s="188"/>
      <c r="H3" s="188"/>
      <c r="I3" s="188"/>
    </row>
    <row r="4" spans="1:9" x14ac:dyDescent="0.25">
      <c r="A4" s="189" t="s">
        <v>522</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28385852</v>
      </c>
      <c r="I9" s="30">
        <f>I10+I17+I27+I38+I43</f>
        <v>28285146</v>
      </c>
    </row>
    <row r="10" spans="1:9" ht="12.75" customHeight="1" x14ac:dyDescent="0.25">
      <c r="A10" s="182" t="s">
        <v>50</v>
      </c>
      <c r="B10" s="182"/>
      <c r="C10" s="182"/>
      <c r="D10" s="182"/>
      <c r="E10" s="182"/>
      <c r="F10" s="182"/>
      <c r="G10" s="14">
        <v>3</v>
      </c>
      <c r="H10" s="30">
        <f>H11+H12+H13+H14+H15+H16</f>
        <v>102920</v>
      </c>
      <c r="I10" s="30">
        <f>I11+I12+I13+I14+I15+I16</f>
        <v>57211</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102920</v>
      </c>
      <c r="I12" s="29">
        <v>57211</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2" t="s">
        <v>55</v>
      </c>
      <c r="B17" s="182"/>
      <c r="C17" s="182"/>
      <c r="D17" s="182"/>
      <c r="E17" s="182"/>
      <c r="F17" s="182"/>
      <c r="G17" s="14">
        <v>10</v>
      </c>
      <c r="H17" s="30">
        <f>H18+H19+H20+H21+H22+H23+H24+H25+H26</f>
        <v>18689616</v>
      </c>
      <c r="I17" s="30">
        <f>I18+I19+I20+I21+I22+I23+I24+I25+I26</f>
        <v>18634649</v>
      </c>
    </row>
    <row r="18" spans="1:9" ht="12.75" customHeight="1" x14ac:dyDescent="0.25">
      <c r="A18" s="181" t="s">
        <v>56</v>
      </c>
      <c r="B18" s="181"/>
      <c r="C18" s="181"/>
      <c r="D18" s="181"/>
      <c r="E18" s="181"/>
      <c r="F18" s="181"/>
      <c r="G18" s="13">
        <v>11</v>
      </c>
      <c r="H18" s="29">
        <v>1218955</v>
      </c>
      <c r="I18" s="29">
        <v>1218955</v>
      </c>
    </row>
    <row r="19" spans="1:9" ht="12.75" customHeight="1" x14ac:dyDescent="0.25">
      <c r="A19" s="181" t="s">
        <v>57</v>
      </c>
      <c r="B19" s="181"/>
      <c r="C19" s="181"/>
      <c r="D19" s="181"/>
      <c r="E19" s="181"/>
      <c r="F19" s="181"/>
      <c r="G19" s="13">
        <v>12</v>
      </c>
      <c r="H19" s="29">
        <v>13078834</v>
      </c>
      <c r="I19" s="29">
        <v>13061887</v>
      </c>
    </row>
    <row r="20" spans="1:9" ht="12.75" customHeight="1" x14ac:dyDescent="0.25">
      <c r="A20" s="181" t="s">
        <v>58</v>
      </c>
      <c r="B20" s="181"/>
      <c r="C20" s="181"/>
      <c r="D20" s="181"/>
      <c r="E20" s="181"/>
      <c r="F20" s="181"/>
      <c r="G20" s="13">
        <v>13</v>
      </c>
      <c r="H20" s="29">
        <v>2298068</v>
      </c>
      <c r="I20" s="29">
        <v>2175625</v>
      </c>
    </row>
    <row r="21" spans="1:9" ht="12.75" customHeight="1" x14ac:dyDescent="0.25">
      <c r="A21" s="181" t="s">
        <v>59</v>
      </c>
      <c r="B21" s="181"/>
      <c r="C21" s="181"/>
      <c r="D21" s="181"/>
      <c r="E21" s="181"/>
      <c r="F21" s="181"/>
      <c r="G21" s="13">
        <v>14</v>
      </c>
      <c r="H21" s="29">
        <v>46068</v>
      </c>
      <c r="I21" s="29">
        <v>32972</v>
      </c>
    </row>
    <row r="22" spans="1:9" ht="12.75" customHeight="1" x14ac:dyDescent="0.25">
      <c r="A22" s="181" t="s">
        <v>60</v>
      </c>
      <c r="B22" s="181"/>
      <c r="C22" s="181"/>
      <c r="D22" s="181"/>
      <c r="E22" s="181"/>
      <c r="F22" s="181"/>
      <c r="G22" s="13">
        <v>15</v>
      </c>
      <c r="H22" s="29">
        <v>0</v>
      </c>
      <c r="I22" s="29">
        <v>0</v>
      </c>
    </row>
    <row r="23" spans="1:9" ht="12.75" customHeight="1" x14ac:dyDescent="0.25">
      <c r="A23" s="181" t="s">
        <v>61</v>
      </c>
      <c r="B23" s="181"/>
      <c r="C23" s="181"/>
      <c r="D23" s="181"/>
      <c r="E23" s="181"/>
      <c r="F23" s="181"/>
      <c r="G23" s="13">
        <v>16</v>
      </c>
      <c r="H23" s="29">
        <v>185800</v>
      </c>
      <c r="I23" s="29">
        <v>185800</v>
      </c>
    </row>
    <row r="24" spans="1:9" ht="12.75" customHeight="1" x14ac:dyDescent="0.25">
      <c r="A24" s="181" t="s">
        <v>62</v>
      </c>
      <c r="B24" s="181"/>
      <c r="C24" s="181"/>
      <c r="D24" s="181"/>
      <c r="E24" s="181"/>
      <c r="F24" s="181"/>
      <c r="G24" s="13">
        <v>17</v>
      </c>
      <c r="H24" s="29">
        <v>1239877</v>
      </c>
      <c r="I24" s="29">
        <v>1239877</v>
      </c>
    </row>
    <row r="25" spans="1:9" ht="12.75" customHeight="1" x14ac:dyDescent="0.25">
      <c r="A25" s="181" t="s">
        <v>63</v>
      </c>
      <c r="B25" s="181"/>
      <c r="C25" s="181"/>
      <c r="D25" s="181"/>
      <c r="E25" s="181"/>
      <c r="F25" s="181"/>
      <c r="G25" s="13">
        <v>18</v>
      </c>
      <c r="H25" s="29">
        <v>9498</v>
      </c>
      <c r="I25" s="29">
        <v>14667</v>
      </c>
    </row>
    <row r="26" spans="1:9" ht="12.75" customHeight="1" x14ac:dyDescent="0.25">
      <c r="A26" s="181" t="s">
        <v>64</v>
      </c>
      <c r="B26" s="181"/>
      <c r="C26" s="181"/>
      <c r="D26" s="181"/>
      <c r="E26" s="181"/>
      <c r="F26" s="181"/>
      <c r="G26" s="13">
        <v>19</v>
      </c>
      <c r="H26" s="29">
        <v>612516</v>
      </c>
      <c r="I26" s="29">
        <v>704866</v>
      </c>
    </row>
    <row r="27" spans="1:9" ht="12.75" customHeight="1" x14ac:dyDescent="0.25">
      <c r="A27" s="182" t="s">
        <v>65</v>
      </c>
      <c r="B27" s="182"/>
      <c r="C27" s="182"/>
      <c r="D27" s="182"/>
      <c r="E27" s="182"/>
      <c r="F27" s="182"/>
      <c r="G27" s="14">
        <v>20</v>
      </c>
      <c r="H27" s="30">
        <f>SUM(H28:H37)</f>
        <v>9593316</v>
      </c>
      <c r="I27" s="30">
        <f>SUM(I28:I37)</f>
        <v>9593286</v>
      </c>
    </row>
    <row r="28" spans="1:9" ht="12.75" customHeight="1" x14ac:dyDescent="0.25">
      <c r="A28" s="181" t="s">
        <v>66</v>
      </c>
      <c r="B28" s="181"/>
      <c r="C28" s="181"/>
      <c r="D28" s="181"/>
      <c r="E28" s="181"/>
      <c r="F28" s="181"/>
      <c r="G28" s="13">
        <v>21</v>
      </c>
      <c r="H28" s="29">
        <v>9347370</v>
      </c>
      <c r="I28" s="29">
        <v>9347370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224800</v>
      </c>
      <c r="I34" s="29">
        <v>224800</v>
      </c>
    </row>
    <row r="35" spans="1:9" ht="12.75" customHeight="1" x14ac:dyDescent="0.25">
      <c r="A35" s="181" t="s">
        <v>73</v>
      </c>
      <c r="B35" s="181"/>
      <c r="C35" s="181"/>
      <c r="D35" s="181"/>
      <c r="E35" s="181"/>
      <c r="F35" s="181"/>
      <c r="G35" s="13">
        <v>28</v>
      </c>
      <c r="H35" s="29">
        <v>21040</v>
      </c>
      <c r="I35" s="29">
        <v>21010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106</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15161697</v>
      </c>
      <c r="I44" s="30">
        <f>I45+I53+I60+I70</f>
        <v>20097175</v>
      </c>
    </row>
    <row r="45" spans="1:9" ht="12.75" customHeight="1" x14ac:dyDescent="0.25">
      <c r="A45" s="182" t="s">
        <v>83</v>
      </c>
      <c r="B45" s="182"/>
      <c r="C45" s="182"/>
      <c r="D45" s="182"/>
      <c r="E45" s="182"/>
      <c r="F45" s="182"/>
      <c r="G45" s="14">
        <v>38</v>
      </c>
      <c r="H45" s="30">
        <f>SUM(H46:H52)</f>
        <v>2376289</v>
      </c>
      <c r="I45" s="30">
        <f>SUM(I46:I52)</f>
        <v>2331785</v>
      </c>
    </row>
    <row r="46" spans="1:9" ht="12.75" customHeight="1" x14ac:dyDescent="0.25">
      <c r="A46" s="181" t="s">
        <v>84</v>
      </c>
      <c r="B46" s="181"/>
      <c r="C46" s="181"/>
      <c r="D46" s="181"/>
      <c r="E46" s="181"/>
      <c r="F46" s="181"/>
      <c r="G46" s="13">
        <v>39</v>
      </c>
      <c r="H46" s="29">
        <v>1045724</v>
      </c>
      <c r="I46" s="29">
        <v>1436615</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278125</v>
      </c>
      <c r="I48" s="29">
        <v>251610</v>
      </c>
    </row>
    <row r="49" spans="1:9" ht="12.75" customHeight="1" x14ac:dyDescent="0.25">
      <c r="A49" s="181" t="s">
        <v>87</v>
      </c>
      <c r="B49" s="181"/>
      <c r="C49" s="181"/>
      <c r="D49" s="181"/>
      <c r="E49" s="181"/>
      <c r="F49" s="181"/>
      <c r="G49" s="13">
        <v>42</v>
      </c>
      <c r="H49" s="29">
        <v>1052440</v>
      </c>
      <c r="I49" s="29">
        <v>643560</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9580863</v>
      </c>
      <c r="I53" s="30">
        <f>SUM(I54:I59)</f>
        <v>12204878</v>
      </c>
    </row>
    <row r="54" spans="1:9" ht="12.75" customHeight="1" x14ac:dyDescent="0.25">
      <c r="A54" s="181" t="s">
        <v>92</v>
      </c>
      <c r="B54" s="181"/>
      <c r="C54" s="181"/>
      <c r="D54" s="181"/>
      <c r="E54" s="181"/>
      <c r="F54" s="181"/>
      <c r="G54" s="13">
        <v>47</v>
      </c>
      <c r="H54" s="29">
        <v>1188234</v>
      </c>
      <c r="I54" s="29">
        <v>1201987</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7792646</v>
      </c>
      <c r="I56" s="29">
        <v>8974118</v>
      </c>
    </row>
    <row r="57" spans="1:9" ht="12.75" customHeight="1" x14ac:dyDescent="0.25">
      <c r="A57" s="181" t="s">
        <v>95</v>
      </c>
      <c r="B57" s="181"/>
      <c r="C57" s="181"/>
      <c r="D57" s="181"/>
      <c r="E57" s="181"/>
      <c r="F57" s="181"/>
      <c r="G57" s="13">
        <v>50</v>
      </c>
      <c r="H57" s="29">
        <v>0</v>
      </c>
      <c r="I57" s="29">
        <v>60</v>
      </c>
    </row>
    <row r="58" spans="1:9" ht="12.75" customHeight="1" x14ac:dyDescent="0.25">
      <c r="A58" s="181" t="s">
        <v>96</v>
      </c>
      <c r="B58" s="181"/>
      <c r="C58" s="181"/>
      <c r="D58" s="181"/>
      <c r="E58" s="181"/>
      <c r="F58" s="181"/>
      <c r="G58" s="13">
        <v>51</v>
      </c>
      <c r="H58" s="29">
        <v>189103</v>
      </c>
      <c r="I58" s="29">
        <v>521495</v>
      </c>
    </row>
    <row r="59" spans="1:9" ht="12.75" customHeight="1" x14ac:dyDescent="0.25">
      <c r="A59" s="181" t="s">
        <v>97</v>
      </c>
      <c r="B59" s="181"/>
      <c r="C59" s="181"/>
      <c r="D59" s="181"/>
      <c r="E59" s="181"/>
      <c r="F59" s="181"/>
      <c r="G59" s="13">
        <v>52</v>
      </c>
      <c r="H59" s="29">
        <v>410880</v>
      </c>
      <c r="I59" s="29">
        <v>1507218</v>
      </c>
    </row>
    <row r="60" spans="1:9" ht="12.75" customHeight="1" x14ac:dyDescent="0.25">
      <c r="A60" s="182" t="s">
        <v>98</v>
      </c>
      <c r="B60" s="182"/>
      <c r="C60" s="182"/>
      <c r="D60" s="182"/>
      <c r="E60" s="182"/>
      <c r="F60" s="182"/>
      <c r="G60" s="14">
        <v>53</v>
      </c>
      <c r="H60" s="30">
        <f>SUM(H61:H69)</f>
        <v>2249553</v>
      </c>
      <c r="I60" s="30">
        <f>SUM(I61:I69)</f>
        <v>5214515</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1096628</v>
      </c>
      <c r="I63" s="29">
        <v>994714</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19858</v>
      </c>
      <c r="I67" s="29">
        <v>19858</v>
      </c>
    </row>
    <row r="68" spans="1:9" ht="12.75" customHeight="1" x14ac:dyDescent="0.25">
      <c r="A68" s="181" t="s">
        <v>106</v>
      </c>
      <c r="B68" s="181"/>
      <c r="C68" s="181"/>
      <c r="D68" s="181"/>
      <c r="E68" s="181"/>
      <c r="F68" s="181"/>
      <c r="G68" s="13">
        <v>61</v>
      </c>
      <c r="H68" s="29">
        <v>1133067</v>
      </c>
      <c r="I68" s="29">
        <v>4199943</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954992</v>
      </c>
      <c r="I70" s="29">
        <v>345997</v>
      </c>
    </row>
    <row r="71" spans="1:9" ht="12.75" customHeight="1" x14ac:dyDescent="0.25">
      <c r="A71" s="197" t="s">
        <v>109</v>
      </c>
      <c r="B71" s="197"/>
      <c r="C71" s="197"/>
      <c r="D71" s="197"/>
      <c r="E71" s="197"/>
      <c r="F71" s="197"/>
      <c r="G71" s="13">
        <v>64</v>
      </c>
      <c r="H71" s="29">
        <v>82605</v>
      </c>
      <c r="I71" s="29">
        <v>160491</v>
      </c>
    </row>
    <row r="72" spans="1:9" ht="12.75" customHeight="1" x14ac:dyDescent="0.25">
      <c r="A72" s="183" t="s">
        <v>110</v>
      </c>
      <c r="B72" s="183"/>
      <c r="C72" s="183"/>
      <c r="D72" s="183"/>
      <c r="E72" s="183"/>
      <c r="F72" s="183"/>
      <c r="G72" s="14">
        <v>65</v>
      </c>
      <c r="H72" s="30">
        <f>H8+H9+H44+H71</f>
        <v>43630154</v>
      </c>
      <c r="I72" s="30">
        <f>I8+I9+I44+I71</f>
        <v>48542812</v>
      </c>
    </row>
    <row r="73" spans="1:9" ht="12.75" customHeight="1" x14ac:dyDescent="0.25">
      <c r="A73" s="197" t="s">
        <v>111</v>
      </c>
      <c r="B73" s="197"/>
      <c r="C73" s="197"/>
      <c r="D73" s="197"/>
      <c r="E73" s="197"/>
      <c r="F73" s="197"/>
      <c r="G73" s="13">
        <v>66</v>
      </c>
      <c r="H73" s="29">
        <v>1296735</v>
      </c>
      <c r="I73" s="29">
        <v>1296735</v>
      </c>
    </row>
    <row r="74" spans="1:9" x14ac:dyDescent="0.25">
      <c r="A74" s="199" t="s">
        <v>112</v>
      </c>
      <c r="B74" s="200"/>
      <c r="C74" s="200"/>
      <c r="D74" s="200"/>
      <c r="E74" s="200"/>
      <c r="F74" s="200"/>
      <c r="G74" s="200"/>
      <c r="H74" s="200"/>
      <c r="I74" s="200"/>
    </row>
    <row r="75" spans="1:9" ht="24.75" customHeight="1" x14ac:dyDescent="0.25">
      <c r="A75" s="183" t="s">
        <v>501</v>
      </c>
      <c r="B75" s="183"/>
      <c r="C75" s="183"/>
      <c r="D75" s="183"/>
      <c r="E75" s="183"/>
      <c r="F75" s="183"/>
      <c r="G75" s="14">
        <v>67</v>
      </c>
      <c r="H75" s="30">
        <f>H76+H77+H78+H84+H85+H91+H94+H97</f>
        <v>21208557</v>
      </c>
      <c r="I75" s="30">
        <f>I76+I77+I78+I84+I85+I91+I94+I97</f>
        <v>21441941</v>
      </c>
    </row>
    <row r="76" spans="1:9" ht="12.75" customHeight="1" x14ac:dyDescent="0.25">
      <c r="A76" s="181" t="s">
        <v>113</v>
      </c>
      <c r="B76" s="181"/>
      <c r="C76" s="181"/>
      <c r="D76" s="181"/>
      <c r="E76" s="181"/>
      <c r="F76" s="181"/>
      <c r="G76" s="13">
        <v>68</v>
      </c>
      <c r="H76" s="29">
        <v>2523910</v>
      </c>
      <c r="I76" s="29">
        <v>2523910</v>
      </c>
    </row>
    <row r="77" spans="1:9" ht="12.75" customHeight="1" x14ac:dyDescent="0.25">
      <c r="A77" s="181" t="s">
        <v>114</v>
      </c>
      <c r="B77" s="181"/>
      <c r="C77" s="181"/>
      <c r="D77" s="181"/>
      <c r="E77" s="181"/>
      <c r="F77" s="181"/>
      <c r="G77" s="13">
        <v>69</v>
      </c>
      <c r="H77" s="29">
        <v>11174708</v>
      </c>
      <c r="I77" s="29">
        <v>11174708</v>
      </c>
    </row>
    <row r="78" spans="1:9" ht="12.75" customHeight="1" x14ac:dyDescent="0.25">
      <c r="A78" s="182" t="s">
        <v>115</v>
      </c>
      <c r="B78" s="182"/>
      <c r="C78" s="182"/>
      <c r="D78" s="182"/>
      <c r="E78" s="182"/>
      <c r="F78" s="182"/>
      <c r="G78" s="14">
        <v>70</v>
      </c>
      <c r="H78" s="30">
        <f>SUM(H79:H83)</f>
        <v>1246857</v>
      </c>
      <c r="I78" s="30">
        <f>SUM(I79:I83)</f>
        <v>1345359</v>
      </c>
    </row>
    <row r="79" spans="1:9" ht="12.75" customHeight="1" x14ac:dyDescent="0.25">
      <c r="A79" s="181" t="s">
        <v>116</v>
      </c>
      <c r="B79" s="181"/>
      <c r="C79" s="181"/>
      <c r="D79" s="181"/>
      <c r="E79" s="181"/>
      <c r="F79" s="181"/>
      <c r="G79" s="13">
        <v>71</v>
      </c>
      <c r="H79" s="29">
        <v>1140679</v>
      </c>
      <c r="I79" s="29">
        <v>1239181</v>
      </c>
    </row>
    <row r="80" spans="1:9" ht="12.75" customHeight="1" x14ac:dyDescent="0.25">
      <c r="A80" s="181" t="s">
        <v>117</v>
      </c>
      <c r="B80" s="181"/>
      <c r="C80" s="181"/>
      <c r="D80" s="181"/>
      <c r="E80" s="181"/>
      <c r="F80" s="181"/>
      <c r="G80" s="13">
        <v>72</v>
      </c>
      <c r="H80" s="29">
        <v>106178</v>
      </c>
      <c r="I80" s="29">
        <v>106178</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5662872</v>
      </c>
      <c r="I84" s="108">
        <v>5463638</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-1369843</v>
      </c>
      <c r="I91" s="30">
        <f>I92-I93</f>
        <v>744674</v>
      </c>
    </row>
    <row r="92" spans="1:9" ht="12.75" customHeight="1" x14ac:dyDescent="0.25">
      <c r="A92" s="181" t="s">
        <v>124</v>
      </c>
      <c r="B92" s="181"/>
      <c r="C92" s="181"/>
      <c r="D92" s="181"/>
      <c r="E92" s="181"/>
      <c r="F92" s="181"/>
      <c r="G92" s="13">
        <v>84</v>
      </c>
      <c r="H92" s="29">
        <v>0</v>
      </c>
      <c r="I92" s="29">
        <v>744674</v>
      </c>
    </row>
    <row r="93" spans="1:9" ht="12.75" customHeight="1" x14ac:dyDescent="0.25">
      <c r="A93" s="181" t="s">
        <v>125</v>
      </c>
      <c r="B93" s="181"/>
      <c r="C93" s="181"/>
      <c r="D93" s="181"/>
      <c r="E93" s="181"/>
      <c r="F93" s="181"/>
      <c r="G93" s="13">
        <v>85</v>
      </c>
      <c r="H93" s="29">
        <v>1369843</v>
      </c>
      <c r="I93" s="29">
        <v>0</v>
      </c>
    </row>
    <row r="94" spans="1:9" ht="12.75" customHeight="1" x14ac:dyDescent="0.25">
      <c r="A94" s="182" t="s">
        <v>398</v>
      </c>
      <c r="B94" s="182"/>
      <c r="C94" s="182"/>
      <c r="D94" s="182"/>
      <c r="E94" s="182"/>
      <c r="F94" s="182"/>
      <c r="G94" s="14">
        <v>86</v>
      </c>
      <c r="H94" s="30">
        <f>H95-H96</f>
        <v>1970053</v>
      </c>
      <c r="I94" s="30">
        <f>I95-I96</f>
        <v>189652</v>
      </c>
    </row>
    <row r="95" spans="1:9" ht="12.75" customHeight="1" x14ac:dyDescent="0.25">
      <c r="A95" s="181" t="s">
        <v>126</v>
      </c>
      <c r="B95" s="181"/>
      <c r="C95" s="181"/>
      <c r="D95" s="181"/>
      <c r="E95" s="181"/>
      <c r="F95" s="181"/>
      <c r="G95" s="13">
        <v>87</v>
      </c>
      <c r="H95" s="29">
        <v>1970053</v>
      </c>
      <c r="I95" s="29">
        <v>189652</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v>0</v>
      </c>
      <c r="I99" s="29">
        <v>0</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0</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8329472</v>
      </c>
      <c r="I105" s="30">
        <f>SUM(I106:I116)</f>
        <v>7575691</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265446</v>
      </c>
      <c r="I110" s="29">
        <v>265446</v>
      </c>
    </row>
    <row r="111" spans="1:9" ht="12.75" customHeight="1" x14ac:dyDescent="0.25">
      <c r="A111" s="181" t="s">
        <v>140</v>
      </c>
      <c r="B111" s="181"/>
      <c r="C111" s="181"/>
      <c r="D111" s="181"/>
      <c r="E111" s="181"/>
      <c r="F111" s="181"/>
      <c r="G111" s="13">
        <v>103</v>
      </c>
      <c r="H111" s="29">
        <v>6132701</v>
      </c>
      <c r="I111" s="29">
        <v>5505816</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189286</v>
      </c>
      <c r="I113" s="29">
        <v>189286</v>
      </c>
    </row>
    <row r="114" spans="1:9" ht="12.75" customHeight="1" x14ac:dyDescent="0.25">
      <c r="A114" s="181" t="s">
        <v>143</v>
      </c>
      <c r="B114" s="181"/>
      <c r="C114" s="181"/>
      <c r="D114" s="181"/>
      <c r="E114" s="181"/>
      <c r="F114" s="181"/>
      <c r="G114" s="13">
        <v>106</v>
      </c>
      <c r="H114" s="29">
        <v>498970</v>
      </c>
      <c r="I114" s="29">
        <v>415808</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1243069</v>
      </c>
      <c r="I116" s="29">
        <v>1199335</v>
      </c>
    </row>
    <row r="117" spans="1:9" ht="12.75" customHeight="1" x14ac:dyDescent="0.25">
      <c r="A117" s="183" t="s">
        <v>401</v>
      </c>
      <c r="B117" s="183"/>
      <c r="C117" s="183"/>
      <c r="D117" s="183"/>
      <c r="E117" s="183"/>
      <c r="F117" s="183"/>
      <c r="G117" s="14">
        <v>109</v>
      </c>
      <c r="H117" s="30">
        <f>SUM(H118:H131)</f>
        <v>13306805</v>
      </c>
      <c r="I117" s="30">
        <f>SUM(I118:I131)</f>
        <v>18693907</v>
      </c>
    </row>
    <row r="118" spans="1:9" ht="12.75" customHeight="1" x14ac:dyDescent="0.25">
      <c r="A118" s="181" t="s">
        <v>146</v>
      </c>
      <c r="B118" s="181"/>
      <c r="C118" s="181"/>
      <c r="D118" s="181"/>
      <c r="E118" s="181"/>
      <c r="F118" s="181"/>
      <c r="G118" s="13">
        <v>110</v>
      </c>
      <c r="H118" s="29">
        <v>1141848</v>
      </c>
      <c r="I118" s="29">
        <v>113750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2409035</v>
      </c>
      <c r="I122" s="29">
        <v>5113191</v>
      </c>
    </row>
    <row r="123" spans="1:9" ht="12.75" customHeight="1" x14ac:dyDescent="0.25">
      <c r="A123" s="181" t="s">
        <v>151</v>
      </c>
      <c r="B123" s="181"/>
      <c r="C123" s="181"/>
      <c r="D123" s="181"/>
      <c r="E123" s="181"/>
      <c r="F123" s="181"/>
      <c r="G123" s="13">
        <v>115</v>
      </c>
      <c r="H123" s="29">
        <v>1253770</v>
      </c>
      <c r="I123" s="29">
        <v>5186829</v>
      </c>
    </row>
    <row r="124" spans="1:9" ht="12.75" customHeight="1" x14ac:dyDescent="0.25">
      <c r="A124" s="181" t="s">
        <v>152</v>
      </c>
      <c r="B124" s="181"/>
      <c r="C124" s="181"/>
      <c r="D124" s="181"/>
      <c r="E124" s="181"/>
      <c r="F124" s="181"/>
      <c r="G124" s="13">
        <v>116</v>
      </c>
      <c r="H124" s="29">
        <v>1095525</v>
      </c>
      <c r="I124" s="29">
        <v>147199</v>
      </c>
    </row>
    <row r="125" spans="1:9" ht="12.75" customHeight="1" x14ac:dyDescent="0.25">
      <c r="A125" s="181" t="s">
        <v>153</v>
      </c>
      <c r="B125" s="181"/>
      <c r="C125" s="181"/>
      <c r="D125" s="181"/>
      <c r="E125" s="181"/>
      <c r="F125" s="181"/>
      <c r="G125" s="13">
        <v>117</v>
      </c>
      <c r="H125" s="29">
        <v>6418294</v>
      </c>
      <c r="I125" s="29">
        <v>7313192</v>
      </c>
    </row>
    <row r="126" spans="1:9" x14ac:dyDescent="0.25">
      <c r="A126" s="181" t="s">
        <v>154</v>
      </c>
      <c r="B126" s="181"/>
      <c r="C126" s="181"/>
      <c r="D126" s="181"/>
      <c r="E126" s="181"/>
      <c r="F126" s="181"/>
      <c r="G126" s="13">
        <v>118</v>
      </c>
      <c r="H126" s="29">
        <v>166323</v>
      </c>
      <c r="I126" s="29">
        <v>166323</v>
      </c>
    </row>
    <row r="127" spans="1:9" x14ac:dyDescent="0.25">
      <c r="A127" s="181" t="s">
        <v>155</v>
      </c>
      <c r="B127" s="181"/>
      <c r="C127" s="181"/>
      <c r="D127" s="181"/>
      <c r="E127" s="181"/>
      <c r="F127" s="181"/>
      <c r="G127" s="13">
        <v>119</v>
      </c>
      <c r="H127" s="29">
        <v>196591</v>
      </c>
      <c r="I127" s="29">
        <v>216556</v>
      </c>
    </row>
    <row r="128" spans="1:9" x14ac:dyDescent="0.25">
      <c r="A128" s="181" t="s">
        <v>156</v>
      </c>
      <c r="B128" s="181"/>
      <c r="C128" s="181"/>
      <c r="D128" s="181"/>
      <c r="E128" s="181"/>
      <c r="F128" s="181"/>
      <c r="G128" s="13">
        <v>120</v>
      </c>
      <c r="H128" s="29">
        <v>576833</v>
      </c>
      <c r="I128" s="29">
        <v>366887</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48586</v>
      </c>
      <c r="I131" s="29">
        <v>69980</v>
      </c>
    </row>
    <row r="132" spans="1:9" ht="22.2" customHeight="1" x14ac:dyDescent="0.25">
      <c r="A132" s="197" t="s">
        <v>160</v>
      </c>
      <c r="B132" s="197"/>
      <c r="C132" s="197"/>
      <c r="D132" s="197"/>
      <c r="E132" s="197"/>
      <c r="F132" s="197"/>
      <c r="G132" s="13">
        <v>124</v>
      </c>
      <c r="H132" s="29">
        <v>785291</v>
      </c>
      <c r="I132" s="29">
        <v>831273</v>
      </c>
    </row>
    <row r="133" spans="1:9" x14ac:dyDescent="0.25">
      <c r="A133" s="183" t="s">
        <v>402</v>
      </c>
      <c r="B133" s="183"/>
      <c r="C133" s="183"/>
      <c r="D133" s="183"/>
      <c r="E133" s="183"/>
      <c r="F133" s="183"/>
      <c r="G133" s="14">
        <v>125</v>
      </c>
      <c r="H133" s="30">
        <f>H75+H98+H105+H117+H132</f>
        <v>43630125</v>
      </c>
      <c r="I133" s="30">
        <f>I75+I98+I105+I117+I132</f>
        <v>48542812</v>
      </c>
    </row>
    <row r="134" spans="1:9" x14ac:dyDescent="0.25">
      <c r="A134" s="197" t="s">
        <v>161</v>
      </c>
      <c r="B134" s="197"/>
      <c r="C134" s="197"/>
      <c r="D134" s="197"/>
      <c r="E134" s="197"/>
      <c r="F134" s="197"/>
      <c r="G134" s="13">
        <v>126</v>
      </c>
      <c r="H134" s="29">
        <v>1296735</v>
      </c>
      <c r="I134" s="29">
        <v>1296735</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A2" sqref="A2:I2"/>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526</v>
      </c>
      <c r="B2" s="187"/>
      <c r="C2" s="187"/>
      <c r="D2" s="187"/>
      <c r="E2" s="187"/>
      <c r="F2" s="187"/>
      <c r="G2" s="187"/>
      <c r="H2" s="187"/>
      <c r="I2" s="187"/>
      <c r="J2" s="110"/>
      <c r="K2" s="110"/>
    </row>
    <row r="3" spans="1:11" x14ac:dyDescent="0.25">
      <c r="A3" s="208" t="s">
        <v>502</v>
      </c>
      <c r="B3" s="209"/>
      <c r="C3" s="209"/>
      <c r="D3" s="209"/>
      <c r="E3" s="209"/>
      <c r="F3" s="209"/>
      <c r="G3" s="209"/>
      <c r="H3" s="209"/>
      <c r="I3" s="209"/>
      <c r="J3" s="210"/>
      <c r="K3" s="210"/>
    </row>
    <row r="4" spans="1:11" x14ac:dyDescent="0.25">
      <c r="A4" s="211" t="s">
        <v>523</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26345210</v>
      </c>
      <c r="I8" s="111">
        <f>SUM(I9:I13)</f>
        <v>12490468</v>
      </c>
      <c r="J8" s="111">
        <f>SUM(J9:J13)</f>
        <v>24703139</v>
      </c>
      <c r="K8" s="111">
        <f>SUM(K9:K13)</f>
        <v>11423576</v>
      </c>
    </row>
    <row r="9" spans="1:11" x14ac:dyDescent="0.25">
      <c r="A9" s="181" t="s">
        <v>171</v>
      </c>
      <c r="B9" s="181"/>
      <c r="C9" s="181"/>
      <c r="D9" s="181"/>
      <c r="E9" s="181"/>
      <c r="F9" s="181"/>
      <c r="G9" s="13">
        <v>2</v>
      </c>
      <c r="H9" s="29">
        <v>429908</v>
      </c>
      <c r="I9" s="29">
        <v>251065</v>
      </c>
      <c r="J9" s="29">
        <v>407127</v>
      </c>
      <c r="K9" s="29">
        <v>244890</v>
      </c>
    </row>
    <row r="10" spans="1:11" x14ac:dyDescent="0.25">
      <c r="A10" s="181" t="s">
        <v>172</v>
      </c>
      <c r="B10" s="181"/>
      <c r="C10" s="181"/>
      <c r="D10" s="181"/>
      <c r="E10" s="181"/>
      <c r="F10" s="181"/>
      <c r="G10" s="13">
        <v>3</v>
      </c>
      <c r="H10" s="29">
        <v>25618152</v>
      </c>
      <c r="I10" s="29">
        <v>12043754</v>
      </c>
      <c r="J10" s="29">
        <v>24046304</v>
      </c>
      <c r="K10" s="29">
        <v>10989834</v>
      </c>
    </row>
    <row r="11" spans="1:11" x14ac:dyDescent="0.25">
      <c r="A11" s="181" t="s">
        <v>173</v>
      </c>
      <c r="B11" s="181"/>
      <c r="C11" s="181"/>
      <c r="D11" s="181"/>
      <c r="E11" s="181"/>
      <c r="F11" s="181"/>
      <c r="G11" s="13">
        <v>4</v>
      </c>
      <c r="H11" s="29">
        <v>1466</v>
      </c>
      <c r="I11" s="29">
        <v>1047</v>
      </c>
      <c r="J11" s="29">
        <v>2409</v>
      </c>
      <c r="K11" s="29">
        <v>1620</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295684</v>
      </c>
      <c r="I13" s="29">
        <v>194602</v>
      </c>
      <c r="J13" s="29">
        <v>247299</v>
      </c>
      <c r="K13" s="29">
        <v>187232</v>
      </c>
    </row>
    <row r="14" spans="1:11" ht="22.2" customHeight="1" x14ac:dyDescent="0.25">
      <c r="A14" s="217" t="s">
        <v>404</v>
      </c>
      <c r="B14" s="218"/>
      <c r="C14" s="218"/>
      <c r="D14" s="218"/>
      <c r="E14" s="218"/>
      <c r="F14" s="218"/>
      <c r="G14" s="14">
        <v>7</v>
      </c>
      <c r="H14" s="111">
        <f>H15+H16+H20+H24+H25+H26+H29+H36</f>
        <v>25209835</v>
      </c>
      <c r="I14" s="111">
        <f>I15+I16+I20+I24+I25+I26+I29+I36</f>
        <v>11446388</v>
      </c>
      <c r="J14" s="111">
        <f>J15+J16+J20+J24+J25+J26+J29+J36</f>
        <v>24550710</v>
      </c>
      <c r="K14" s="111">
        <f>K15+K16+K20+K24+K25+K26+K29+K36</f>
        <v>11211733</v>
      </c>
    </row>
    <row r="15" spans="1:11" x14ac:dyDescent="0.25">
      <c r="A15" s="181" t="s">
        <v>176</v>
      </c>
      <c r="B15" s="181"/>
      <c r="C15" s="181"/>
      <c r="D15" s="181"/>
      <c r="E15" s="181"/>
      <c r="F15" s="181"/>
      <c r="G15" s="13">
        <v>8</v>
      </c>
      <c r="H15" s="29">
        <v>4585</v>
      </c>
      <c r="I15" s="29">
        <v>76384</v>
      </c>
      <c r="J15" s="29">
        <v>24279</v>
      </c>
      <c r="K15" s="29">
        <v>80822</v>
      </c>
    </row>
    <row r="16" spans="1:11" x14ac:dyDescent="0.25">
      <c r="A16" s="182" t="s">
        <v>405</v>
      </c>
      <c r="B16" s="182"/>
      <c r="C16" s="182"/>
      <c r="D16" s="182"/>
      <c r="E16" s="182"/>
      <c r="F16" s="182"/>
      <c r="G16" s="14">
        <v>9</v>
      </c>
      <c r="H16" s="111">
        <f>SUM(H17:H19)</f>
        <v>22781790</v>
      </c>
      <c r="I16" s="111">
        <f>SUM(I17:I19)</f>
        <v>10124182</v>
      </c>
      <c r="J16" s="111">
        <f>SUM(J17:J19)</f>
        <v>21307787</v>
      </c>
      <c r="K16" s="111">
        <f>SUM(K17:K19)</f>
        <v>9460403</v>
      </c>
    </row>
    <row r="17" spans="1:11" x14ac:dyDescent="0.25">
      <c r="A17" s="223" t="s">
        <v>177</v>
      </c>
      <c r="B17" s="223"/>
      <c r="C17" s="223"/>
      <c r="D17" s="223"/>
      <c r="E17" s="223"/>
      <c r="F17" s="223"/>
      <c r="G17" s="13">
        <v>10</v>
      </c>
      <c r="H17" s="29">
        <v>17005455</v>
      </c>
      <c r="I17" s="29">
        <v>7563436</v>
      </c>
      <c r="J17" s="29">
        <v>14009022</v>
      </c>
      <c r="K17" s="29">
        <v>7021088</v>
      </c>
    </row>
    <row r="18" spans="1:11" x14ac:dyDescent="0.25">
      <c r="A18" s="223" t="s">
        <v>178</v>
      </c>
      <c r="B18" s="223"/>
      <c r="C18" s="223"/>
      <c r="D18" s="223"/>
      <c r="E18" s="223"/>
      <c r="F18" s="223"/>
      <c r="G18" s="13">
        <v>11</v>
      </c>
      <c r="H18" s="29">
        <v>3931659</v>
      </c>
      <c r="I18" s="29">
        <v>1755329</v>
      </c>
      <c r="J18" s="29">
        <v>5601619</v>
      </c>
      <c r="K18" s="29">
        <v>1540677</v>
      </c>
    </row>
    <row r="19" spans="1:11" x14ac:dyDescent="0.25">
      <c r="A19" s="223" t="s">
        <v>179</v>
      </c>
      <c r="B19" s="223"/>
      <c r="C19" s="223"/>
      <c r="D19" s="223"/>
      <c r="E19" s="223"/>
      <c r="F19" s="223"/>
      <c r="G19" s="13">
        <v>12</v>
      </c>
      <c r="H19" s="29">
        <v>1844676</v>
      </c>
      <c r="I19" s="29">
        <v>805417</v>
      </c>
      <c r="J19" s="29">
        <v>1697146</v>
      </c>
      <c r="K19" s="29">
        <v>898638</v>
      </c>
    </row>
    <row r="20" spans="1:11" x14ac:dyDescent="0.25">
      <c r="A20" s="182" t="s">
        <v>406</v>
      </c>
      <c r="B20" s="182"/>
      <c r="C20" s="182"/>
      <c r="D20" s="182"/>
      <c r="E20" s="182"/>
      <c r="F20" s="182"/>
      <c r="G20" s="14">
        <v>13</v>
      </c>
      <c r="H20" s="111">
        <f>SUM(H21:H23)</f>
        <v>1598879</v>
      </c>
      <c r="I20" s="111">
        <f>SUM(I21:I23)</f>
        <v>831883</v>
      </c>
      <c r="J20" s="111">
        <f>SUM(J21:J23)</f>
        <v>1864371</v>
      </c>
      <c r="K20" s="111">
        <f>SUM(K21:K23)</f>
        <v>949772</v>
      </c>
    </row>
    <row r="21" spans="1:11" x14ac:dyDescent="0.25">
      <c r="A21" s="223" t="s">
        <v>180</v>
      </c>
      <c r="B21" s="223"/>
      <c r="C21" s="223"/>
      <c r="D21" s="223"/>
      <c r="E21" s="223"/>
      <c r="F21" s="223"/>
      <c r="G21" s="13">
        <v>14</v>
      </c>
      <c r="H21" s="29">
        <v>1027737</v>
      </c>
      <c r="I21" s="29">
        <v>532688</v>
      </c>
      <c r="J21" s="29">
        <v>1203333</v>
      </c>
      <c r="K21" s="29">
        <v>611567</v>
      </c>
    </row>
    <row r="22" spans="1:11" x14ac:dyDescent="0.25">
      <c r="A22" s="223" t="s">
        <v>181</v>
      </c>
      <c r="B22" s="223"/>
      <c r="C22" s="223"/>
      <c r="D22" s="223"/>
      <c r="E22" s="223"/>
      <c r="F22" s="223"/>
      <c r="G22" s="13">
        <v>15</v>
      </c>
      <c r="H22" s="29">
        <v>372195</v>
      </c>
      <c r="I22" s="29">
        <v>195210</v>
      </c>
      <c r="J22" s="29">
        <v>426324</v>
      </c>
      <c r="K22" s="29">
        <v>218636</v>
      </c>
    </row>
    <row r="23" spans="1:11" x14ac:dyDescent="0.25">
      <c r="A23" s="223" t="s">
        <v>182</v>
      </c>
      <c r="B23" s="223"/>
      <c r="C23" s="223"/>
      <c r="D23" s="223"/>
      <c r="E23" s="223"/>
      <c r="F23" s="223"/>
      <c r="G23" s="13">
        <v>16</v>
      </c>
      <c r="H23" s="29">
        <v>198947</v>
      </c>
      <c r="I23" s="29">
        <v>103985</v>
      </c>
      <c r="J23" s="29">
        <v>234714</v>
      </c>
      <c r="K23" s="29">
        <v>119569</v>
      </c>
    </row>
    <row r="24" spans="1:11" x14ac:dyDescent="0.25">
      <c r="A24" s="181" t="s">
        <v>183</v>
      </c>
      <c r="B24" s="181"/>
      <c r="C24" s="181"/>
      <c r="D24" s="181"/>
      <c r="E24" s="181"/>
      <c r="F24" s="181"/>
      <c r="G24" s="13">
        <v>17</v>
      </c>
      <c r="H24" s="29">
        <v>502485</v>
      </c>
      <c r="I24" s="29">
        <v>270844</v>
      </c>
      <c r="J24" s="29">
        <v>541403</v>
      </c>
      <c r="K24" s="29">
        <v>269566</v>
      </c>
    </row>
    <row r="25" spans="1:11" x14ac:dyDescent="0.25">
      <c r="A25" s="181" t="s">
        <v>184</v>
      </c>
      <c r="B25" s="181"/>
      <c r="C25" s="181"/>
      <c r="D25" s="181"/>
      <c r="E25" s="181"/>
      <c r="F25" s="181"/>
      <c r="G25" s="13">
        <v>18</v>
      </c>
      <c r="H25" s="29">
        <v>191215</v>
      </c>
      <c r="I25" s="29">
        <v>111466</v>
      </c>
      <c r="J25" s="29">
        <v>311893</v>
      </c>
      <c r="K25" s="29">
        <v>170804</v>
      </c>
    </row>
    <row r="26" spans="1:11" x14ac:dyDescent="0.25">
      <c r="A26" s="182" t="s">
        <v>407</v>
      </c>
      <c r="B26" s="182"/>
      <c r="C26" s="182"/>
      <c r="D26" s="182"/>
      <c r="E26" s="182"/>
      <c r="F26" s="182"/>
      <c r="G26" s="14">
        <v>19</v>
      </c>
      <c r="H26" s="111">
        <f>H27+H28</f>
        <v>0</v>
      </c>
      <c r="I26" s="111">
        <f>I27+I28</f>
        <v>0</v>
      </c>
      <c r="J26" s="111">
        <f>J27+J28</f>
        <v>0</v>
      </c>
      <c r="K26" s="111">
        <f>K27+K28</f>
        <v>0</v>
      </c>
    </row>
    <row r="27" spans="1:11" x14ac:dyDescent="0.25">
      <c r="A27" s="223" t="s">
        <v>185</v>
      </c>
      <c r="B27" s="223"/>
      <c r="C27" s="223"/>
      <c r="D27" s="223"/>
      <c r="E27" s="223"/>
      <c r="F27" s="223"/>
      <c r="G27" s="13">
        <v>20</v>
      </c>
      <c r="H27" s="29">
        <v>0</v>
      </c>
      <c r="I27" s="29">
        <v>0</v>
      </c>
      <c r="J27" s="29">
        <v>0</v>
      </c>
      <c r="K27" s="29">
        <v>0</v>
      </c>
    </row>
    <row r="28" spans="1:11" x14ac:dyDescent="0.25">
      <c r="A28" s="223" t="s">
        <v>186</v>
      </c>
      <c r="B28" s="223"/>
      <c r="C28" s="223"/>
      <c r="D28" s="223"/>
      <c r="E28" s="223"/>
      <c r="F28" s="223"/>
      <c r="G28" s="13">
        <v>21</v>
      </c>
      <c r="H28" s="29">
        <v>0</v>
      </c>
      <c r="I28" s="29">
        <v>0</v>
      </c>
      <c r="J28" s="29">
        <v>0</v>
      </c>
      <c r="K28" s="29">
        <v>0</v>
      </c>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0</v>
      </c>
      <c r="K32" s="29">
        <v>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130881</v>
      </c>
      <c r="I36" s="29">
        <v>31629</v>
      </c>
      <c r="J36" s="29">
        <v>500977</v>
      </c>
      <c r="K36" s="29">
        <v>280366</v>
      </c>
    </row>
    <row r="37" spans="1:11" x14ac:dyDescent="0.25">
      <c r="A37" s="217" t="s">
        <v>409</v>
      </c>
      <c r="B37" s="218"/>
      <c r="C37" s="218"/>
      <c r="D37" s="218"/>
      <c r="E37" s="218"/>
      <c r="F37" s="218"/>
      <c r="G37" s="14">
        <v>30</v>
      </c>
      <c r="H37" s="111">
        <f>SUM(H38:H47)</f>
        <v>834470</v>
      </c>
      <c r="I37" s="111">
        <f>SUM(I38:I47)</f>
        <v>9812</v>
      </c>
      <c r="J37" s="111">
        <f>SUM(J38:J47)</f>
        <v>504477</v>
      </c>
      <c r="K37" s="111">
        <f>SUM(K38:K47)</f>
        <v>1727</v>
      </c>
    </row>
    <row r="38" spans="1:11" ht="23.4" customHeight="1" x14ac:dyDescent="0.25">
      <c r="A38" s="181" t="s">
        <v>194</v>
      </c>
      <c r="B38" s="181"/>
      <c r="C38" s="181"/>
      <c r="D38" s="181"/>
      <c r="E38" s="181"/>
      <c r="F38" s="181"/>
      <c r="G38" s="13">
        <v>31</v>
      </c>
      <c r="H38" s="29">
        <v>800000</v>
      </c>
      <c r="I38" s="29">
        <v>0</v>
      </c>
      <c r="J38" s="29">
        <v>500000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1362</v>
      </c>
      <c r="I40" s="29">
        <v>475</v>
      </c>
      <c r="J40" s="29">
        <v>3274</v>
      </c>
      <c r="K40" s="29">
        <v>1109</v>
      </c>
    </row>
    <row r="41" spans="1:11" ht="25.2" customHeight="1" x14ac:dyDescent="0.25">
      <c r="A41" s="181" t="s">
        <v>197</v>
      </c>
      <c r="B41" s="181"/>
      <c r="C41" s="181"/>
      <c r="D41" s="181"/>
      <c r="E41" s="181"/>
      <c r="F41" s="181"/>
      <c r="G41" s="13">
        <v>34</v>
      </c>
      <c r="H41" s="29">
        <v>0</v>
      </c>
      <c r="I41" s="29">
        <v>0</v>
      </c>
      <c r="J41" s="29">
        <v>0</v>
      </c>
      <c r="K41" s="29">
        <v>0</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33108</v>
      </c>
      <c r="I44" s="29">
        <v>9337</v>
      </c>
      <c r="J44" s="29">
        <v>1203</v>
      </c>
      <c r="K44" s="29">
        <v>618</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304969</v>
      </c>
      <c r="I48" s="111">
        <f>SUM(I49:I55)</f>
        <v>154825</v>
      </c>
      <c r="J48" s="111">
        <f>SUM(J49:J55)</f>
        <v>467253</v>
      </c>
      <c r="K48" s="111">
        <f>SUM(K49:K55)</f>
        <v>276283</v>
      </c>
    </row>
    <row r="49" spans="1:11" ht="25.2" customHeight="1" x14ac:dyDescent="0.25">
      <c r="A49" s="181" t="s">
        <v>204</v>
      </c>
      <c r="B49" s="181"/>
      <c r="C49" s="181"/>
      <c r="D49" s="181"/>
      <c r="E49" s="181"/>
      <c r="F49" s="181"/>
      <c r="G49" s="13">
        <v>42</v>
      </c>
      <c r="H49" s="29">
        <v>1267</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297935</v>
      </c>
      <c r="I51" s="29">
        <v>154791</v>
      </c>
      <c r="J51" s="29">
        <v>461445</v>
      </c>
      <c r="K51" s="29">
        <v>276275</v>
      </c>
    </row>
    <row r="52" spans="1:11" x14ac:dyDescent="0.25">
      <c r="A52" s="219" t="s">
        <v>207</v>
      </c>
      <c r="B52" s="219"/>
      <c r="C52" s="219"/>
      <c r="D52" s="219"/>
      <c r="E52" s="219"/>
      <c r="F52" s="219"/>
      <c r="G52" s="13">
        <v>45</v>
      </c>
      <c r="H52" s="29">
        <v>0</v>
      </c>
      <c r="I52" s="29">
        <v>0</v>
      </c>
      <c r="J52" s="29">
        <v>0</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5767</v>
      </c>
      <c r="I55" s="29">
        <v>34</v>
      </c>
      <c r="J55" s="29">
        <v>5808</v>
      </c>
      <c r="K55" s="29">
        <v>8</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27179680</v>
      </c>
      <c r="I60" s="111">
        <f t="shared" ref="I60:K60" si="0">I8+I37+I56+I57</f>
        <v>12500280</v>
      </c>
      <c r="J60" s="111">
        <f t="shared" si="0"/>
        <v>25207616</v>
      </c>
      <c r="K60" s="111">
        <f t="shared" si="0"/>
        <v>11425303</v>
      </c>
    </row>
    <row r="61" spans="1:11" x14ac:dyDescent="0.25">
      <c r="A61" s="217" t="s">
        <v>412</v>
      </c>
      <c r="B61" s="218"/>
      <c r="C61" s="218"/>
      <c r="D61" s="218"/>
      <c r="E61" s="218"/>
      <c r="F61" s="218"/>
      <c r="G61" s="14">
        <v>54</v>
      </c>
      <c r="H61" s="111">
        <f>H14+H48+H58+H59</f>
        <v>25514804</v>
      </c>
      <c r="I61" s="111">
        <f t="shared" ref="I61:K61" si="1">I14+I48+I58+I59</f>
        <v>11601213</v>
      </c>
      <c r="J61" s="111">
        <f t="shared" si="1"/>
        <v>25017963</v>
      </c>
      <c r="K61" s="111">
        <f t="shared" si="1"/>
        <v>11488016</v>
      </c>
    </row>
    <row r="62" spans="1:11" x14ac:dyDescent="0.25">
      <c r="A62" s="217" t="s">
        <v>413</v>
      </c>
      <c r="B62" s="218"/>
      <c r="C62" s="218"/>
      <c r="D62" s="218"/>
      <c r="E62" s="218"/>
      <c r="F62" s="218"/>
      <c r="G62" s="14">
        <v>55</v>
      </c>
      <c r="H62" s="111">
        <f>H60-H61</f>
        <v>1664876</v>
      </c>
      <c r="I62" s="111">
        <f t="shared" ref="I62:K62" si="2">I60-I61</f>
        <v>899067</v>
      </c>
      <c r="J62" s="111">
        <f t="shared" si="2"/>
        <v>189653</v>
      </c>
      <c r="K62" s="111">
        <f t="shared" si="2"/>
        <v>-62713</v>
      </c>
    </row>
    <row r="63" spans="1:11" x14ac:dyDescent="0.25">
      <c r="A63" s="204" t="s">
        <v>415</v>
      </c>
      <c r="B63" s="204"/>
      <c r="C63" s="204"/>
      <c r="D63" s="204"/>
      <c r="E63" s="204"/>
      <c r="F63" s="204"/>
      <c r="G63" s="14">
        <v>56</v>
      </c>
      <c r="H63" s="111">
        <f>+IF((H60-H61)&gt;0,(H60-H61),0)</f>
        <v>1664876</v>
      </c>
      <c r="I63" s="111">
        <f t="shared" ref="I63:K63" si="3">+IF((I60-I61)&gt;0,(I60-I61),0)</f>
        <v>899067</v>
      </c>
      <c r="J63" s="111">
        <f t="shared" si="3"/>
        <v>189653</v>
      </c>
      <c r="K63" s="111">
        <f t="shared" si="3"/>
        <v>0</v>
      </c>
    </row>
    <row r="64" spans="1:11" x14ac:dyDescent="0.25">
      <c r="A64" s="204" t="s">
        <v>414</v>
      </c>
      <c r="B64" s="204"/>
      <c r="C64" s="204"/>
      <c r="D64" s="204"/>
      <c r="E64" s="204"/>
      <c r="F64" s="204"/>
      <c r="G64" s="14">
        <v>57</v>
      </c>
      <c r="H64" s="111">
        <f>+IF((H60-H61)&lt;0,(H60-H61),0)</f>
        <v>0</v>
      </c>
      <c r="I64" s="111">
        <f t="shared" ref="I64:K64" si="4">+IF((I60-I61)&lt;0,(I60-I61),0)</f>
        <v>0</v>
      </c>
      <c r="J64" s="111">
        <f t="shared" si="4"/>
        <v>0</v>
      </c>
      <c r="K64" s="111">
        <f t="shared" si="4"/>
        <v>-62713</v>
      </c>
    </row>
    <row r="65" spans="1:11" x14ac:dyDescent="0.25">
      <c r="A65" s="220" t="s">
        <v>215</v>
      </c>
      <c r="B65" s="220"/>
      <c r="C65" s="220"/>
      <c r="D65" s="220"/>
      <c r="E65" s="220"/>
      <c r="F65" s="220"/>
      <c r="G65" s="13">
        <v>58</v>
      </c>
      <c r="H65" s="29">
        <v>0</v>
      </c>
      <c r="I65" s="29">
        <v>0</v>
      </c>
      <c r="J65" s="29">
        <v>0</v>
      </c>
      <c r="K65" s="29">
        <v>0</v>
      </c>
    </row>
    <row r="66" spans="1:11" x14ac:dyDescent="0.25">
      <c r="A66" s="217" t="s">
        <v>416</v>
      </c>
      <c r="B66" s="218"/>
      <c r="C66" s="218"/>
      <c r="D66" s="218"/>
      <c r="E66" s="218"/>
      <c r="F66" s="218"/>
      <c r="G66" s="14">
        <v>59</v>
      </c>
      <c r="H66" s="111">
        <f>H62-H65</f>
        <v>1664876</v>
      </c>
      <c r="I66" s="111">
        <f t="shared" ref="I66:K66" si="5">I62-I65</f>
        <v>899067</v>
      </c>
      <c r="J66" s="111">
        <f t="shared" si="5"/>
        <v>189653</v>
      </c>
      <c r="K66" s="111">
        <f t="shared" si="5"/>
        <v>-62713</v>
      </c>
    </row>
    <row r="67" spans="1:11" x14ac:dyDescent="0.25">
      <c r="A67" s="204" t="s">
        <v>417</v>
      </c>
      <c r="B67" s="204"/>
      <c r="C67" s="204"/>
      <c r="D67" s="204"/>
      <c r="E67" s="204"/>
      <c r="F67" s="204"/>
      <c r="G67" s="14">
        <v>60</v>
      </c>
      <c r="H67" s="111">
        <f>+IF((H62-H65)&gt;0,(H62-H65),0)</f>
        <v>1664876</v>
      </c>
      <c r="I67" s="111">
        <f t="shared" ref="I67:K67" si="6">+IF((I62-I65)&gt;0,(I62-I65),0)</f>
        <v>899067</v>
      </c>
      <c r="J67" s="111">
        <f t="shared" si="6"/>
        <v>189653</v>
      </c>
      <c r="K67" s="111">
        <f t="shared" si="6"/>
        <v>0</v>
      </c>
    </row>
    <row r="68" spans="1:11" x14ac:dyDescent="0.25">
      <c r="A68" s="204" t="s">
        <v>418</v>
      </c>
      <c r="B68" s="204"/>
      <c r="C68" s="204"/>
      <c r="D68" s="204"/>
      <c r="E68" s="204"/>
      <c r="F68" s="204"/>
      <c r="G68" s="14">
        <v>61</v>
      </c>
      <c r="H68" s="111">
        <f>+IF((H62-H65)&lt;0,(H62-H65),0)</f>
        <v>0</v>
      </c>
      <c r="I68" s="111">
        <f t="shared" ref="I68:K68" si="7">+IF((I62-I65)&lt;0,(I62-I65),0)</f>
        <v>0</v>
      </c>
      <c r="J68" s="111">
        <f t="shared" si="7"/>
        <v>0</v>
      </c>
      <c r="K68" s="111">
        <f t="shared" si="7"/>
        <v>-62713</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c r="I80" s="112"/>
      <c r="J80" s="112"/>
      <c r="K80" s="112"/>
    </row>
    <row r="81" spans="1:11" x14ac:dyDescent="0.25">
      <c r="A81" s="217" t="s">
        <v>426</v>
      </c>
      <c r="B81" s="218"/>
      <c r="C81" s="218"/>
      <c r="D81" s="218"/>
      <c r="E81" s="218"/>
      <c r="F81" s="218"/>
      <c r="G81" s="14">
        <v>72</v>
      </c>
      <c r="H81" s="112"/>
      <c r="I81" s="112"/>
      <c r="J81" s="112"/>
      <c r="K81" s="112"/>
    </row>
    <row r="82" spans="1:11" x14ac:dyDescent="0.25">
      <c r="A82" s="204" t="s">
        <v>427</v>
      </c>
      <c r="B82" s="204"/>
      <c r="C82" s="204"/>
      <c r="D82" s="204"/>
      <c r="E82" s="204"/>
      <c r="F82" s="204"/>
      <c r="G82" s="14">
        <v>73</v>
      </c>
      <c r="H82" s="112"/>
      <c r="I82" s="112"/>
      <c r="J82" s="112"/>
      <c r="K82" s="112"/>
    </row>
    <row r="83" spans="1:11" x14ac:dyDescent="0.25">
      <c r="A83" s="204" t="s">
        <v>428</v>
      </c>
      <c r="B83" s="204"/>
      <c r="C83" s="204"/>
      <c r="D83" s="204"/>
      <c r="E83" s="204"/>
      <c r="F83" s="204"/>
      <c r="G83" s="14">
        <v>74</v>
      </c>
      <c r="H83" s="112"/>
      <c r="I83" s="112"/>
      <c r="J83" s="112"/>
      <c r="K83" s="112"/>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v>0</v>
      </c>
      <c r="I89" s="34">
        <v>0</v>
      </c>
      <c r="J89" s="34">
        <v>0</v>
      </c>
      <c r="K89" s="34">
        <v>0</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0</v>
      </c>
      <c r="I109" s="113">
        <f>I89+I108</f>
        <v>0</v>
      </c>
      <c r="J109" s="113">
        <f t="shared" ref="J109:K109" si="11">J89+J108</f>
        <v>0</v>
      </c>
      <c r="K109" s="113">
        <f t="shared" si="11"/>
        <v>0</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110" zoomScaleNormal="100" workbookViewId="0">
      <selection activeCell="I61" sqref="I61"/>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527</v>
      </c>
      <c r="B2" s="187"/>
      <c r="C2" s="187"/>
      <c r="D2" s="187"/>
      <c r="E2" s="187"/>
      <c r="F2" s="187"/>
      <c r="G2" s="187"/>
      <c r="H2" s="187"/>
      <c r="I2" s="187"/>
    </row>
    <row r="3" spans="1:9" x14ac:dyDescent="0.25">
      <c r="A3" s="237" t="s">
        <v>502</v>
      </c>
      <c r="B3" s="238"/>
      <c r="C3" s="238"/>
      <c r="D3" s="238"/>
      <c r="E3" s="238"/>
      <c r="F3" s="238"/>
      <c r="G3" s="238"/>
      <c r="H3" s="238"/>
      <c r="I3" s="238"/>
    </row>
    <row r="4" spans="1:9" x14ac:dyDescent="0.25">
      <c r="A4" s="233" t="s">
        <v>524</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1664875</v>
      </c>
      <c r="I8" s="37">
        <v>189652</v>
      </c>
    </row>
    <row r="9" spans="1:9" ht="12.75" customHeight="1" x14ac:dyDescent="0.25">
      <c r="A9" s="242" t="s">
        <v>238</v>
      </c>
      <c r="B9" s="243"/>
      <c r="C9" s="243"/>
      <c r="D9" s="243"/>
      <c r="E9" s="243"/>
      <c r="F9" s="244"/>
      <c r="G9" s="21">
        <v>2</v>
      </c>
      <c r="H9" s="38">
        <f>H10+H11+H12+H13+H14+H15+H16+H17</f>
        <v>633470</v>
      </c>
      <c r="I9" s="38">
        <f>I10+I11+I12+I13+I14+I15+I16+I17</f>
        <v>469276</v>
      </c>
    </row>
    <row r="10" spans="1:9" ht="12.75" customHeight="1" x14ac:dyDescent="0.25">
      <c r="A10" s="234" t="s">
        <v>239</v>
      </c>
      <c r="B10" s="235"/>
      <c r="C10" s="235"/>
      <c r="D10" s="235"/>
      <c r="E10" s="235"/>
      <c r="F10" s="236"/>
      <c r="G10" s="22">
        <v>3</v>
      </c>
      <c r="H10" s="39">
        <v>502485</v>
      </c>
      <c r="I10" s="39">
        <v>541403</v>
      </c>
    </row>
    <row r="11" spans="1:9" ht="22.2" customHeight="1" x14ac:dyDescent="0.25">
      <c r="A11" s="234" t="s">
        <v>240</v>
      </c>
      <c r="B11" s="235"/>
      <c r="C11" s="235"/>
      <c r="D11" s="235"/>
      <c r="E11" s="235"/>
      <c r="F11" s="236"/>
      <c r="G11" s="22">
        <v>4</v>
      </c>
      <c r="H11" s="39">
        <v>30683</v>
      </c>
      <c r="I11" s="39">
        <v>-17683</v>
      </c>
    </row>
    <row r="12" spans="1:9" ht="23.4" customHeight="1" x14ac:dyDescent="0.25">
      <c r="A12" s="234" t="s">
        <v>241</v>
      </c>
      <c r="B12" s="235"/>
      <c r="C12" s="235"/>
      <c r="D12" s="235"/>
      <c r="E12" s="235"/>
      <c r="F12" s="236"/>
      <c r="G12" s="22">
        <v>5</v>
      </c>
      <c r="H12" s="39">
        <v>0</v>
      </c>
      <c r="I12" s="39">
        <v>0</v>
      </c>
    </row>
    <row r="13" spans="1:9" ht="12.75" customHeight="1" x14ac:dyDescent="0.25">
      <c r="A13" s="234" t="s">
        <v>242</v>
      </c>
      <c r="B13" s="235"/>
      <c r="C13" s="235"/>
      <c r="D13" s="235"/>
      <c r="E13" s="235"/>
      <c r="F13" s="236"/>
      <c r="G13" s="22">
        <v>6</v>
      </c>
      <c r="H13" s="39">
        <v>-34469</v>
      </c>
      <c r="I13" s="39">
        <v>-504477</v>
      </c>
    </row>
    <row r="14" spans="1:9" ht="12.75" customHeight="1" x14ac:dyDescent="0.25">
      <c r="A14" s="234" t="s">
        <v>243</v>
      </c>
      <c r="B14" s="235"/>
      <c r="C14" s="235"/>
      <c r="D14" s="235"/>
      <c r="E14" s="235"/>
      <c r="F14" s="236"/>
      <c r="G14" s="22">
        <v>7</v>
      </c>
      <c r="H14" s="39">
        <v>144411</v>
      </c>
      <c r="I14" s="39">
        <v>461445</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46</v>
      </c>
      <c r="I16" s="39">
        <v>0</v>
      </c>
    </row>
    <row r="17" spans="1:9" ht="25.2" customHeight="1" x14ac:dyDescent="0.25">
      <c r="A17" s="234" t="s">
        <v>246</v>
      </c>
      <c r="B17" s="235"/>
      <c r="C17" s="235"/>
      <c r="D17" s="235"/>
      <c r="E17" s="235"/>
      <c r="F17" s="236"/>
      <c r="G17" s="22">
        <v>10</v>
      </c>
      <c r="H17" s="39">
        <v>-9686</v>
      </c>
      <c r="I17" s="39">
        <v>-11412</v>
      </c>
    </row>
    <row r="18" spans="1:9" ht="28.2" customHeight="1" x14ac:dyDescent="0.25">
      <c r="A18" s="239" t="s">
        <v>247</v>
      </c>
      <c r="B18" s="240"/>
      <c r="C18" s="240"/>
      <c r="D18" s="240"/>
      <c r="E18" s="240"/>
      <c r="F18" s="241"/>
      <c r="G18" s="21">
        <v>11</v>
      </c>
      <c r="H18" s="38">
        <f>H8+H9</f>
        <v>2298345</v>
      </c>
      <c r="I18" s="38">
        <f>I8+I9</f>
        <v>658928</v>
      </c>
    </row>
    <row r="19" spans="1:9" ht="12.75" customHeight="1" x14ac:dyDescent="0.25">
      <c r="A19" s="242" t="s">
        <v>248</v>
      </c>
      <c r="B19" s="243"/>
      <c r="C19" s="243"/>
      <c r="D19" s="243"/>
      <c r="E19" s="243"/>
      <c r="F19" s="244"/>
      <c r="G19" s="21">
        <v>12</v>
      </c>
      <c r="H19" s="38">
        <f>H20+H21+H22+H23</f>
        <v>-2005829</v>
      </c>
      <c r="I19" s="38">
        <f>I20+I21+I22+I23</f>
        <v>-3832342</v>
      </c>
    </row>
    <row r="20" spans="1:9" ht="12.75" customHeight="1" x14ac:dyDescent="0.25">
      <c r="A20" s="234" t="s">
        <v>249</v>
      </c>
      <c r="B20" s="235"/>
      <c r="C20" s="235"/>
      <c r="D20" s="235"/>
      <c r="E20" s="235"/>
      <c r="F20" s="236"/>
      <c r="G20" s="22">
        <v>13</v>
      </c>
      <c r="H20" s="39">
        <v>1774664</v>
      </c>
      <c r="I20" s="39">
        <v>-1379594</v>
      </c>
    </row>
    <row r="21" spans="1:9" ht="12.75" customHeight="1" x14ac:dyDescent="0.25">
      <c r="A21" s="234" t="s">
        <v>250</v>
      </c>
      <c r="B21" s="235"/>
      <c r="C21" s="235"/>
      <c r="D21" s="235"/>
      <c r="E21" s="235"/>
      <c r="F21" s="236"/>
      <c r="G21" s="22">
        <v>14</v>
      </c>
      <c r="H21" s="39">
        <v>-993407</v>
      </c>
      <c r="I21" s="39">
        <v>-2508663</v>
      </c>
    </row>
    <row r="22" spans="1:9" ht="12.75" customHeight="1" x14ac:dyDescent="0.25">
      <c r="A22" s="234" t="s">
        <v>251</v>
      </c>
      <c r="B22" s="235"/>
      <c r="C22" s="235"/>
      <c r="D22" s="235"/>
      <c r="E22" s="235"/>
      <c r="F22" s="236"/>
      <c r="G22" s="22">
        <v>15</v>
      </c>
      <c r="H22" s="39">
        <v>-2787086</v>
      </c>
      <c r="I22" s="39">
        <v>55915</v>
      </c>
    </row>
    <row r="23" spans="1:9" ht="12.75" customHeight="1" x14ac:dyDescent="0.25">
      <c r="A23" s="234" t="s">
        <v>252</v>
      </c>
      <c r="B23" s="235"/>
      <c r="C23" s="235"/>
      <c r="D23" s="235"/>
      <c r="E23" s="235"/>
      <c r="F23" s="236"/>
      <c r="G23" s="22">
        <v>16</v>
      </c>
      <c r="H23" s="39">
        <v>0</v>
      </c>
      <c r="I23" s="39">
        <v>0</v>
      </c>
    </row>
    <row r="24" spans="1:9" ht="12.75" customHeight="1" x14ac:dyDescent="0.25">
      <c r="A24" s="239" t="s">
        <v>253</v>
      </c>
      <c r="B24" s="240"/>
      <c r="C24" s="240"/>
      <c r="D24" s="240"/>
      <c r="E24" s="240"/>
      <c r="F24" s="241"/>
      <c r="G24" s="21">
        <v>17</v>
      </c>
      <c r="H24" s="38">
        <f>H18+H19</f>
        <v>292516</v>
      </c>
      <c r="I24" s="38">
        <f>I18+I19</f>
        <v>-3173414</v>
      </c>
    </row>
    <row r="25" spans="1:9" ht="12.75" customHeight="1" x14ac:dyDescent="0.25">
      <c r="A25" s="230" t="s">
        <v>254</v>
      </c>
      <c r="B25" s="231"/>
      <c r="C25" s="231"/>
      <c r="D25" s="231"/>
      <c r="E25" s="231"/>
      <c r="F25" s="232"/>
      <c r="G25" s="22">
        <v>18</v>
      </c>
      <c r="H25" s="39">
        <v>-115699</v>
      </c>
      <c r="I25" s="39">
        <v>-440898</v>
      </c>
    </row>
    <row r="26" spans="1:9" ht="12.75" customHeight="1" x14ac:dyDescent="0.25">
      <c r="A26" s="230" t="s">
        <v>255</v>
      </c>
      <c r="B26" s="231"/>
      <c r="C26" s="231"/>
      <c r="D26" s="231"/>
      <c r="E26" s="231"/>
      <c r="F26" s="232"/>
      <c r="G26" s="22">
        <v>19</v>
      </c>
      <c r="H26" s="39">
        <v>-348062</v>
      </c>
      <c r="I26" s="39">
        <v>0</v>
      </c>
    </row>
    <row r="27" spans="1:9" ht="25.95" customHeight="1" x14ac:dyDescent="0.25">
      <c r="A27" s="257" t="s">
        <v>256</v>
      </c>
      <c r="B27" s="258"/>
      <c r="C27" s="258"/>
      <c r="D27" s="258"/>
      <c r="E27" s="258"/>
      <c r="F27" s="259"/>
      <c r="G27" s="23">
        <v>20</v>
      </c>
      <c r="H27" s="40">
        <f>H24+H25+H26</f>
        <v>-171245</v>
      </c>
      <c r="I27" s="40">
        <f>I24+I25+I26</f>
        <v>-3614312</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0</v>
      </c>
      <c r="I29" s="41">
        <v>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33791</v>
      </c>
      <c r="I31" s="42">
        <v>2987</v>
      </c>
    </row>
    <row r="32" spans="1:9" ht="12.75" customHeight="1" x14ac:dyDescent="0.25">
      <c r="A32" s="230" t="s">
        <v>261</v>
      </c>
      <c r="B32" s="231"/>
      <c r="C32" s="231"/>
      <c r="D32" s="231"/>
      <c r="E32" s="231"/>
      <c r="F32" s="232"/>
      <c r="G32" s="22">
        <v>24</v>
      </c>
      <c r="H32" s="42">
        <v>0</v>
      </c>
      <c r="I32" s="42">
        <v>500000</v>
      </c>
    </row>
    <row r="33" spans="1:9" ht="12.75" customHeight="1" x14ac:dyDescent="0.25">
      <c r="A33" s="230" t="s">
        <v>262</v>
      </c>
      <c r="B33" s="231"/>
      <c r="C33" s="231"/>
      <c r="D33" s="231"/>
      <c r="E33" s="231"/>
      <c r="F33" s="232"/>
      <c r="G33" s="22">
        <v>25</v>
      </c>
      <c r="H33" s="42">
        <v>479228</v>
      </c>
      <c r="I33" s="42">
        <v>871017</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513019</v>
      </c>
      <c r="I35" s="43">
        <f>I29+I30+I31+I32+I33+I34</f>
        <v>1374004</v>
      </c>
    </row>
    <row r="36" spans="1:9" ht="22.95" customHeight="1" x14ac:dyDescent="0.25">
      <c r="A36" s="230" t="s">
        <v>265</v>
      </c>
      <c r="B36" s="231"/>
      <c r="C36" s="231"/>
      <c r="D36" s="231"/>
      <c r="E36" s="231"/>
      <c r="F36" s="232"/>
      <c r="G36" s="22">
        <v>28</v>
      </c>
      <c r="H36" s="42">
        <v>-1943437</v>
      </c>
      <c r="I36" s="42">
        <v>-442414</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-542865</v>
      </c>
      <c r="I38" s="42">
        <v>-3835979</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-2486302</v>
      </c>
      <c r="I41" s="43">
        <f>I36+I37+I38+I39+I40</f>
        <v>-4278393</v>
      </c>
    </row>
    <row r="42" spans="1:9" ht="29.4" customHeight="1" x14ac:dyDescent="0.25">
      <c r="A42" s="257" t="s">
        <v>271</v>
      </c>
      <c r="B42" s="258"/>
      <c r="C42" s="258"/>
      <c r="D42" s="258"/>
      <c r="E42" s="258"/>
      <c r="F42" s="259"/>
      <c r="G42" s="23">
        <v>34</v>
      </c>
      <c r="H42" s="44">
        <f>H35+H41</f>
        <v>-1973283</v>
      </c>
      <c r="I42" s="44">
        <f>I35+I41</f>
        <v>-2904389</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3298256</v>
      </c>
      <c r="I46" s="42">
        <v>8285599</v>
      </c>
    </row>
    <row r="47" spans="1:9" ht="12.75" customHeight="1" x14ac:dyDescent="0.25">
      <c r="A47" s="230" t="s">
        <v>276</v>
      </c>
      <c r="B47" s="231"/>
      <c r="C47" s="231"/>
      <c r="D47" s="231"/>
      <c r="E47" s="231"/>
      <c r="F47" s="232"/>
      <c r="G47" s="22">
        <v>38</v>
      </c>
      <c r="H47" s="42">
        <v>0</v>
      </c>
      <c r="I47" s="42">
        <v>0</v>
      </c>
    </row>
    <row r="48" spans="1:9" ht="22.2" customHeight="1" x14ac:dyDescent="0.25">
      <c r="A48" s="239" t="s">
        <v>277</v>
      </c>
      <c r="B48" s="240"/>
      <c r="C48" s="240"/>
      <c r="D48" s="240"/>
      <c r="E48" s="240"/>
      <c r="F48" s="241"/>
      <c r="G48" s="21">
        <v>39</v>
      </c>
      <c r="H48" s="43">
        <f>H44+H45+H46+H47</f>
        <v>3298256</v>
      </c>
      <c r="I48" s="43">
        <f>I44+I45+I46+I47</f>
        <v>8285599</v>
      </c>
    </row>
    <row r="49" spans="1:9" ht="24.6" customHeight="1" x14ac:dyDescent="0.25">
      <c r="A49" s="230" t="s">
        <v>278</v>
      </c>
      <c r="B49" s="231"/>
      <c r="C49" s="231"/>
      <c r="D49" s="231"/>
      <c r="E49" s="231"/>
      <c r="F49" s="232"/>
      <c r="G49" s="22">
        <v>40</v>
      </c>
      <c r="H49" s="42">
        <v>-1030504</v>
      </c>
      <c r="I49" s="42">
        <v>-2358430</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-17463</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0</v>
      </c>
      <c r="I53" s="42">
        <v>0</v>
      </c>
    </row>
    <row r="54" spans="1:9" ht="30.6" customHeight="1" x14ac:dyDescent="0.25">
      <c r="A54" s="239" t="s">
        <v>283</v>
      </c>
      <c r="B54" s="240"/>
      <c r="C54" s="240"/>
      <c r="D54" s="240"/>
      <c r="E54" s="240"/>
      <c r="F54" s="241"/>
      <c r="G54" s="21">
        <v>45</v>
      </c>
      <c r="H54" s="43">
        <f>H49+H50+H51+H52+H53</f>
        <v>-1030504</v>
      </c>
      <c r="I54" s="43">
        <f>I49+I50+I51+I52+I53</f>
        <v>-2375893</v>
      </c>
    </row>
    <row r="55" spans="1:9" ht="29.4" customHeight="1" x14ac:dyDescent="0.25">
      <c r="A55" s="260" t="s">
        <v>284</v>
      </c>
      <c r="B55" s="261"/>
      <c r="C55" s="261"/>
      <c r="D55" s="261"/>
      <c r="E55" s="261"/>
      <c r="F55" s="262"/>
      <c r="G55" s="21">
        <v>46</v>
      </c>
      <c r="H55" s="43">
        <f>H48+H54</f>
        <v>2267752</v>
      </c>
      <c r="I55" s="43">
        <f>I48+I54</f>
        <v>5909706</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123224</v>
      </c>
      <c r="I57" s="43">
        <f>I27+I42+I55+I56</f>
        <v>-608995</v>
      </c>
    </row>
    <row r="58" spans="1:9" ht="24" customHeight="1" x14ac:dyDescent="0.25">
      <c r="A58" s="263" t="s">
        <v>287</v>
      </c>
      <c r="B58" s="264"/>
      <c r="C58" s="264"/>
      <c r="D58" s="264"/>
      <c r="E58" s="264"/>
      <c r="F58" s="265"/>
      <c r="G58" s="22">
        <v>49</v>
      </c>
      <c r="H58" s="42">
        <v>259829</v>
      </c>
      <c r="I58" s="42">
        <v>954992</v>
      </c>
    </row>
    <row r="59" spans="1:9" ht="31.2" customHeight="1" x14ac:dyDescent="0.25">
      <c r="A59" s="257" t="s">
        <v>288</v>
      </c>
      <c r="B59" s="258"/>
      <c r="C59" s="258"/>
      <c r="D59" s="258"/>
      <c r="E59" s="258"/>
      <c r="F59" s="259"/>
      <c r="G59" s="23">
        <v>50</v>
      </c>
      <c r="H59" s="44">
        <f>H57+H58</f>
        <v>383053</v>
      </c>
      <c r="I59" s="44">
        <f>I57+I58</f>
        <v>345997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502</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c r="I8" s="46"/>
    </row>
    <row r="9" spans="1:9" x14ac:dyDescent="0.25">
      <c r="A9" s="267" t="s">
        <v>298</v>
      </c>
      <c r="B9" s="267"/>
      <c r="C9" s="267"/>
      <c r="D9" s="267"/>
      <c r="E9" s="267"/>
      <c r="F9" s="267"/>
      <c r="G9" s="26">
        <v>2</v>
      </c>
      <c r="H9" s="47"/>
      <c r="I9" s="47"/>
    </row>
    <row r="10" spans="1:9" x14ac:dyDescent="0.25">
      <c r="A10" s="267" t="s">
        <v>299</v>
      </c>
      <c r="B10" s="267"/>
      <c r="C10" s="267"/>
      <c r="D10" s="267"/>
      <c r="E10" s="267"/>
      <c r="F10" s="267"/>
      <c r="G10" s="26">
        <v>3</v>
      </c>
      <c r="H10" s="47"/>
      <c r="I10" s="47"/>
    </row>
    <row r="11" spans="1:9" x14ac:dyDescent="0.25">
      <c r="A11" s="267" t="s">
        <v>300</v>
      </c>
      <c r="B11" s="267"/>
      <c r="C11" s="267"/>
      <c r="D11" s="267"/>
      <c r="E11" s="267"/>
      <c r="F11" s="267"/>
      <c r="G11" s="26">
        <v>4</v>
      </c>
      <c r="H11" s="47"/>
      <c r="I11" s="47"/>
    </row>
    <row r="12" spans="1:9" x14ac:dyDescent="0.25">
      <c r="A12" s="267" t="s">
        <v>451</v>
      </c>
      <c r="B12" s="267"/>
      <c r="C12" s="267"/>
      <c r="D12" s="267"/>
      <c r="E12" s="267"/>
      <c r="F12" s="267"/>
      <c r="G12" s="26">
        <v>5</v>
      </c>
      <c r="H12" s="47"/>
      <c r="I12" s="47"/>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c r="I14" s="47"/>
    </row>
    <row r="15" spans="1:9" x14ac:dyDescent="0.25">
      <c r="A15" s="267" t="s">
        <v>454</v>
      </c>
      <c r="B15" s="267"/>
      <c r="C15" s="267"/>
      <c r="D15" s="267"/>
      <c r="E15" s="267"/>
      <c r="F15" s="267"/>
      <c r="G15" s="26">
        <v>8</v>
      </c>
      <c r="H15" s="47"/>
      <c r="I15" s="47"/>
    </row>
    <row r="16" spans="1:9" x14ac:dyDescent="0.25">
      <c r="A16" s="267" t="s">
        <v>455</v>
      </c>
      <c r="B16" s="267"/>
      <c r="C16" s="267"/>
      <c r="D16" s="267"/>
      <c r="E16" s="267"/>
      <c r="F16" s="267"/>
      <c r="G16" s="26">
        <v>9</v>
      </c>
      <c r="H16" s="47"/>
      <c r="I16" s="47"/>
    </row>
    <row r="17" spans="1:9" x14ac:dyDescent="0.25">
      <c r="A17" s="267" t="s">
        <v>456</v>
      </c>
      <c r="B17" s="267"/>
      <c r="C17" s="267"/>
      <c r="D17" s="267"/>
      <c r="E17" s="267"/>
      <c r="F17" s="267"/>
      <c r="G17" s="26">
        <v>10</v>
      </c>
      <c r="H17" s="47"/>
      <c r="I17" s="47"/>
    </row>
    <row r="18" spans="1:9" ht="12.75" customHeight="1" x14ac:dyDescent="0.25">
      <c r="A18" s="267" t="s">
        <v>457</v>
      </c>
      <c r="B18" s="267"/>
      <c r="C18" s="267"/>
      <c r="D18" s="267"/>
      <c r="E18" s="267"/>
      <c r="F18" s="267"/>
      <c r="G18" s="26">
        <v>11</v>
      </c>
      <c r="H18" s="47"/>
      <c r="I18" s="47"/>
    </row>
    <row r="19" spans="1:9" x14ac:dyDescent="0.25">
      <c r="A19" s="267" t="s">
        <v>458</v>
      </c>
      <c r="B19" s="267"/>
      <c r="C19" s="267"/>
      <c r="D19" s="267"/>
      <c r="E19" s="267"/>
      <c r="F19" s="267"/>
      <c r="G19" s="26">
        <v>12</v>
      </c>
      <c r="H19" s="47"/>
      <c r="I19" s="47"/>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c r="I23" s="46"/>
    </row>
    <row r="24" spans="1:9" x14ac:dyDescent="0.25">
      <c r="A24" s="267" t="s">
        <v>303</v>
      </c>
      <c r="B24" s="267"/>
      <c r="C24" s="267"/>
      <c r="D24" s="267"/>
      <c r="E24" s="267"/>
      <c r="F24" s="267"/>
      <c r="G24" s="25">
        <v>16</v>
      </c>
      <c r="H24" s="47"/>
      <c r="I24" s="47"/>
    </row>
    <row r="25" spans="1:9" x14ac:dyDescent="0.25">
      <c r="A25" s="267" t="s">
        <v>304</v>
      </c>
      <c r="B25" s="267"/>
      <c r="C25" s="267"/>
      <c r="D25" s="267"/>
      <c r="E25" s="267"/>
      <c r="F25" s="267"/>
      <c r="G25" s="25">
        <v>17</v>
      </c>
      <c r="H25" s="47"/>
      <c r="I25" s="47"/>
    </row>
    <row r="26" spans="1:9" x14ac:dyDescent="0.25">
      <c r="A26" s="267" t="s">
        <v>305</v>
      </c>
      <c r="B26" s="267"/>
      <c r="C26" s="267"/>
      <c r="D26" s="267"/>
      <c r="E26" s="267"/>
      <c r="F26" s="267"/>
      <c r="G26" s="25">
        <v>18</v>
      </c>
      <c r="H26" s="47"/>
      <c r="I26" s="47"/>
    </row>
    <row r="27" spans="1:9" x14ac:dyDescent="0.25">
      <c r="A27" s="267" t="s">
        <v>306</v>
      </c>
      <c r="B27" s="267"/>
      <c r="C27" s="267"/>
      <c r="D27" s="267"/>
      <c r="E27" s="267"/>
      <c r="F27" s="267"/>
      <c r="G27" s="25">
        <v>19</v>
      </c>
      <c r="H27" s="47"/>
      <c r="I27" s="47"/>
    </row>
    <row r="28" spans="1:9" x14ac:dyDescent="0.25">
      <c r="A28" s="267" t="s">
        <v>307</v>
      </c>
      <c r="B28" s="267"/>
      <c r="C28" s="267"/>
      <c r="D28" s="267"/>
      <c r="E28" s="267"/>
      <c r="F28" s="267"/>
      <c r="G28" s="25">
        <v>20</v>
      </c>
      <c r="H28" s="47"/>
      <c r="I28" s="47"/>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c r="I30" s="47"/>
    </row>
    <row r="31" spans="1:9" x14ac:dyDescent="0.25">
      <c r="A31" s="267" t="s">
        <v>309</v>
      </c>
      <c r="B31" s="267"/>
      <c r="C31" s="267"/>
      <c r="D31" s="267"/>
      <c r="E31" s="267"/>
      <c r="F31" s="267"/>
      <c r="G31" s="26">
        <v>23</v>
      </c>
      <c r="H31" s="47"/>
      <c r="I31" s="47"/>
    </row>
    <row r="32" spans="1:9" x14ac:dyDescent="0.25">
      <c r="A32" s="267" t="s">
        <v>310</v>
      </c>
      <c r="B32" s="267"/>
      <c r="C32" s="267"/>
      <c r="D32" s="267"/>
      <c r="E32" s="267"/>
      <c r="F32" s="267"/>
      <c r="G32" s="26">
        <v>24</v>
      </c>
      <c r="H32" s="47"/>
      <c r="I32" s="47"/>
    </row>
    <row r="33" spans="1:9" x14ac:dyDescent="0.25">
      <c r="A33" s="267" t="s">
        <v>311</v>
      </c>
      <c r="B33" s="267"/>
      <c r="C33" s="267"/>
      <c r="D33" s="267"/>
      <c r="E33" s="267"/>
      <c r="F33" s="267"/>
      <c r="G33" s="26">
        <v>25</v>
      </c>
      <c r="H33" s="47"/>
      <c r="I33" s="47"/>
    </row>
    <row r="34" spans="1:9" x14ac:dyDescent="0.25">
      <c r="A34" s="267" t="s">
        <v>312</v>
      </c>
      <c r="B34" s="267"/>
      <c r="C34" s="267"/>
      <c r="D34" s="267"/>
      <c r="E34" s="267"/>
      <c r="F34" s="267"/>
      <c r="G34" s="26">
        <v>26</v>
      </c>
      <c r="H34" s="47"/>
      <c r="I34" s="47"/>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c r="I38" s="46"/>
    </row>
    <row r="39" spans="1:9" ht="25.2" customHeight="1" x14ac:dyDescent="0.25">
      <c r="A39" s="266" t="s">
        <v>315</v>
      </c>
      <c r="B39" s="266"/>
      <c r="C39" s="266"/>
      <c r="D39" s="266"/>
      <c r="E39" s="266"/>
      <c r="F39" s="266"/>
      <c r="G39" s="25">
        <v>30</v>
      </c>
      <c r="H39" s="47"/>
      <c r="I39" s="47"/>
    </row>
    <row r="40" spans="1:9" x14ac:dyDescent="0.25">
      <c r="A40" s="266" t="s">
        <v>316</v>
      </c>
      <c r="B40" s="266"/>
      <c r="C40" s="266"/>
      <c r="D40" s="266"/>
      <c r="E40" s="266"/>
      <c r="F40" s="266"/>
      <c r="G40" s="25">
        <v>31</v>
      </c>
      <c r="H40" s="47"/>
      <c r="I40" s="47"/>
    </row>
    <row r="41" spans="1:9" x14ac:dyDescent="0.25">
      <c r="A41" s="266" t="s">
        <v>317</v>
      </c>
      <c r="B41" s="266"/>
      <c r="C41" s="266"/>
      <c r="D41" s="266"/>
      <c r="E41" s="266"/>
      <c r="F41" s="266"/>
      <c r="G41" s="25">
        <v>32</v>
      </c>
      <c r="H41" s="47"/>
      <c r="I41" s="47"/>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c r="I43" s="47"/>
    </row>
    <row r="44" spans="1:9" x14ac:dyDescent="0.25">
      <c r="A44" s="266" t="s">
        <v>319</v>
      </c>
      <c r="B44" s="266"/>
      <c r="C44" s="266"/>
      <c r="D44" s="266"/>
      <c r="E44" s="266"/>
      <c r="F44" s="266"/>
      <c r="G44" s="26">
        <v>35</v>
      </c>
      <c r="H44" s="47"/>
      <c r="I44" s="47"/>
    </row>
    <row r="45" spans="1:9" x14ac:dyDescent="0.25">
      <c r="A45" s="266" t="s">
        <v>320</v>
      </c>
      <c r="B45" s="266"/>
      <c r="C45" s="266"/>
      <c r="D45" s="266"/>
      <c r="E45" s="266"/>
      <c r="F45" s="266"/>
      <c r="G45" s="26">
        <v>36</v>
      </c>
      <c r="H45" s="47"/>
      <c r="I45" s="47"/>
    </row>
    <row r="46" spans="1:9" ht="21" customHeight="1" x14ac:dyDescent="0.25">
      <c r="A46" s="266" t="s">
        <v>321</v>
      </c>
      <c r="B46" s="266"/>
      <c r="C46" s="266"/>
      <c r="D46" s="266"/>
      <c r="E46" s="266"/>
      <c r="F46" s="266"/>
      <c r="G46" s="26">
        <v>37</v>
      </c>
      <c r="H46" s="47"/>
      <c r="I46" s="47"/>
    </row>
    <row r="47" spans="1:9" x14ac:dyDescent="0.25">
      <c r="A47" s="266" t="s">
        <v>322</v>
      </c>
      <c r="B47" s="266"/>
      <c r="C47" s="266"/>
      <c r="D47" s="266"/>
      <c r="E47" s="266"/>
      <c r="F47" s="266"/>
      <c r="G47" s="26">
        <v>38</v>
      </c>
      <c r="H47" s="47"/>
      <c r="I47" s="47"/>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c r="I50" s="47"/>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c r="I52" s="47"/>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1" zoomScaleNormal="100" zoomScaleSheetLayoutView="100" workbookViewId="0">
      <selection activeCell="A3" sqref="A3:F4"/>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45292</v>
      </c>
      <c r="F2" s="4" t="s">
        <v>327</v>
      </c>
      <c r="G2" s="9">
        <v>45473</v>
      </c>
      <c r="H2" s="51"/>
      <c r="I2" s="51"/>
      <c r="J2" s="51"/>
      <c r="K2" s="50"/>
      <c r="X2" s="52" t="s">
        <v>502</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2523914</v>
      </c>
      <c r="I7" s="56">
        <v>11174704</v>
      </c>
      <c r="J7" s="56">
        <v>964576</v>
      </c>
      <c r="K7" s="56">
        <v>106178</v>
      </c>
      <c r="L7" s="56">
        <v>0</v>
      </c>
      <c r="M7" s="56">
        <v>0</v>
      </c>
      <c r="N7" s="56"/>
      <c r="O7" s="56">
        <v>6061338</v>
      </c>
      <c r="P7" s="56"/>
      <c r="Q7" s="56"/>
      <c r="R7" s="56"/>
      <c r="S7" s="56"/>
      <c r="T7" s="56"/>
      <c r="U7" s="56">
        <v>-5114264</v>
      </c>
      <c r="V7" s="56">
        <v>3522057</v>
      </c>
      <c r="W7" s="57">
        <f>H7+I7+J7+K7-L7+M7+N7+O7+P7+Q7+R7+U7+V7+S7+T7</f>
        <v>19238503</v>
      </c>
      <c r="X7" s="56"/>
      <c r="Y7" s="57">
        <f>W7+X7</f>
        <v>19238503</v>
      </c>
    </row>
    <row r="8" spans="1:25" x14ac:dyDescent="0.25">
      <c r="A8" s="288" t="s">
        <v>359</v>
      </c>
      <c r="B8" s="288"/>
      <c r="C8" s="288"/>
      <c r="D8" s="288"/>
      <c r="E8" s="288"/>
      <c r="F8" s="288"/>
      <c r="G8" s="6">
        <v>2</v>
      </c>
      <c r="H8" s="56">
        <v>0</v>
      </c>
      <c r="I8" s="56">
        <v>0</v>
      </c>
      <c r="J8" s="56">
        <v>0</v>
      </c>
      <c r="K8" s="56">
        <v>0</v>
      </c>
      <c r="L8" s="56">
        <v>0</v>
      </c>
      <c r="M8" s="56">
        <v>0</v>
      </c>
      <c r="N8" s="56"/>
      <c r="O8" s="56"/>
      <c r="P8" s="56"/>
      <c r="Q8" s="56"/>
      <c r="R8" s="56"/>
      <c r="S8" s="56"/>
      <c r="T8" s="56"/>
      <c r="U8" s="56"/>
      <c r="V8" s="56"/>
      <c r="W8" s="57">
        <f t="shared" ref="W8:W9" si="0">H8+I8+J8+K8-L8+M8+N8+O8+P8+Q8+R8+U8+V8+S8+T8</f>
        <v>0</v>
      </c>
      <c r="X8" s="56"/>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c r="O9" s="56"/>
      <c r="P9" s="56"/>
      <c r="Q9" s="56"/>
      <c r="R9" s="56"/>
      <c r="S9" s="56"/>
      <c r="T9" s="56"/>
      <c r="U9" s="56"/>
      <c r="V9" s="56"/>
      <c r="W9" s="57">
        <f t="shared" si="0"/>
        <v>0</v>
      </c>
      <c r="X9" s="56"/>
      <c r="Y9" s="57">
        <f t="shared" si="1"/>
        <v>0</v>
      </c>
    </row>
    <row r="10" spans="1:25" ht="24" customHeight="1" x14ac:dyDescent="0.25">
      <c r="A10" s="289" t="s">
        <v>361</v>
      </c>
      <c r="B10" s="289"/>
      <c r="C10" s="289"/>
      <c r="D10" s="289"/>
      <c r="E10" s="289"/>
      <c r="F10" s="289"/>
      <c r="G10" s="7">
        <v>4</v>
      </c>
      <c r="H10" s="57">
        <f>H7+H8+H9</f>
        <v>2523914</v>
      </c>
      <c r="I10" s="57">
        <f t="shared" ref="I10:Y10" si="2">I7+I8+I9</f>
        <v>11174704</v>
      </c>
      <c r="J10" s="57">
        <f t="shared" si="2"/>
        <v>964576</v>
      </c>
      <c r="K10" s="57">
        <f t="shared" si="2"/>
        <v>106178</v>
      </c>
      <c r="L10" s="57">
        <f t="shared" si="2"/>
        <v>0</v>
      </c>
      <c r="M10" s="57">
        <f t="shared" si="2"/>
        <v>0</v>
      </c>
      <c r="N10" s="57">
        <f t="shared" si="2"/>
        <v>0</v>
      </c>
      <c r="O10" s="57">
        <f t="shared" si="2"/>
        <v>6061338</v>
      </c>
      <c r="P10" s="57">
        <f t="shared" si="2"/>
        <v>0</v>
      </c>
      <c r="Q10" s="57">
        <f t="shared" si="2"/>
        <v>0</v>
      </c>
      <c r="R10" s="57">
        <f t="shared" si="2"/>
        <v>0</v>
      </c>
      <c r="S10" s="57">
        <f t="shared" si="2"/>
        <v>0</v>
      </c>
      <c r="T10" s="57">
        <f t="shared" si="2"/>
        <v>0</v>
      </c>
      <c r="U10" s="57">
        <f t="shared" si="2"/>
        <v>-5114264</v>
      </c>
      <c r="V10" s="57">
        <f t="shared" si="2"/>
        <v>3522057</v>
      </c>
      <c r="W10" s="57">
        <f t="shared" si="2"/>
        <v>19238503</v>
      </c>
      <c r="X10" s="57">
        <f t="shared" si="2"/>
        <v>0</v>
      </c>
      <c r="Y10" s="57">
        <f t="shared" si="2"/>
        <v>19238503</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c r="T11" s="56"/>
      <c r="U11" s="58">
        <v>0</v>
      </c>
      <c r="V11" s="56">
        <v>1664876</v>
      </c>
      <c r="W11" s="57">
        <f t="shared" ref="W11:W29" si="3">H11+I11+J11+K11-L11+M11+N11+O11+P11+Q11+R11+U11+V11+S11+T11</f>
        <v>1664876</v>
      </c>
      <c r="X11" s="56"/>
      <c r="Y11" s="57">
        <f t="shared" ref="Y11:Y29" si="4">W11+X11</f>
        <v>1664876</v>
      </c>
    </row>
    <row r="12" spans="1:25" x14ac:dyDescent="0.25">
      <c r="A12" s="288" t="s">
        <v>363</v>
      </c>
      <c r="B12" s="288"/>
      <c r="C12" s="288"/>
      <c r="D12" s="288"/>
      <c r="E12" s="288"/>
      <c r="F12" s="288"/>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-199233</v>
      </c>
      <c r="P13" s="58">
        <v>0</v>
      </c>
      <c r="Q13" s="58">
        <v>0</v>
      </c>
      <c r="R13" s="58">
        <v>0</v>
      </c>
      <c r="S13" s="56"/>
      <c r="T13" s="56"/>
      <c r="U13" s="56">
        <v>199233</v>
      </c>
      <c r="V13" s="56"/>
      <c r="W13" s="57">
        <f t="shared" si="3"/>
        <v>0</v>
      </c>
      <c r="X13" s="56"/>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5">
      <c r="A19" s="288" t="s">
        <v>369</v>
      </c>
      <c r="B19" s="288"/>
      <c r="C19" s="288"/>
      <c r="D19" s="288"/>
      <c r="E19" s="288"/>
      <c r="F19" s="288"/>
      <c r="G19" s="6">
        <v>13</v>
      </c>
      <c r="H19" s="56">
        <v>0</v>
      </c>
      <c r="I19" s="56">
        <v>0</v>
      </c>
      <c r="J19" s="56">
        <v>0</v>
      </c>
      <c r="K19" s="56">
        <v>0</v>
      </c>
      <c r="L19" s="56">
        <v>0</v>
      </c>
      <c r="M19" s="56">
        <v>0</v>
      </c>
      <c r="N19" s="56"/>
      <c r="O19" s="56"/>
      <c r="P19" s="56"/>
      <c r="Q19" s="56"/>
      <c r="R19" s="56"/>
      <c r="S19" s="56"/>
      <c r="T19" s="56"/>
      <c r="U19" s="56"/>
      <c r="V19" s="56"/>
      <c r="W19" s="57">
        <f t="shared" si="3"/>
        <v>0</v>
      </c>
      <c r="X19" s="56"/>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c r="O20" s="56"/>
      <c r="P20" s="56"/>
      <c r="Q20" s="56"/>
      <c r="R20" s="56"/>
      <c r="S20" s="56"/>
      <c r="T20" s="56"/>
      <c r="U20" s="56">
        <v>43734</v>
      </c>
      <c r="V20" s="56"/>
      <c r="W20" s="57">
        <f t="shared" si="3"/>
        <v>43734</v>
      </c>
      <c r="X20" s="56"/>
      <c r="Y20" s="57">
        <f t="shared" si="4"/>
        <v>43734</v>
      </c>
    </row>
    <row r="21" spans="1:25" ht="30.75" customHeight="1" x14ac:dyDescent="0.25">
      <c r="A21" s="288" t="s">
        <v>479</v>
      </c>
      <c r="B21" s="288"/>
      <c r="C21" s="288"/>
      <c r="D21" s="288"/>
      <c r="E21" s="288"/>
      <c r="F21" s="288"/>
      <c r="G21" s="6">
        <v>15</v>
      </c>
      <c r="H21" s="56">
        <v>0</v>
      </c>
      <c r="I21" s="56">
        <v>0</v>
      </c>
      <c r="J21" s="56">
        <v>0</v>
      </c>
      <c r="K21" s="56">
        <v>0</v>
      </c>
      <c r="L21" s="56">
        <v>0</v>
      </c>
      <c r="M21" s="56">
        <v>0</v>
      </c>
      <c r="N21" s="56"/>
      <c r="O21" s="56"/>
      <c r="P21" s="56"/>
      <c r="Q21" s="56"/>
      <c r="R21" s="56"/>
      <c r="S21" s="56"/>
      <c r="T21" s="56"/>
      <c r="U21" s="56"/>
      <c r="V21" s="56"/>
      <c r="W21" s="57">
        <f t="shared" si="3"/>
        <v>0</v>
      </c>
      <c r="X21" s="56"/>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c r="O22" s="56"/>
      <c r="P22" s="56"/>
      <c r="Q22" s="56"/>
      <c r="R22" s="56"/>
      <c r="S22" s="56"/>
      <c r="T22" s="56"/>
      <c r="U22" s="56"/>
      <c r="V22" s="56"/>
      <c r="W22" s="57">
        <f t="shared" si="3"/>
        <v>0</v>
      </c>
      <c r="X22" s="56"/>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c r="O23" s="56"/>
      <c r="P23" s="56"/>
      <c r="Q23" s="56"/>
      <c r="R23" s="56"/>
      <c r="S23" s="56"/>
      <c r="T23" s="56"/>
      <c r="U23" s="56"/>
      <c r="V23" s="56"/>
      <c r="W23" s="57">
        <f t="shared" si="3"/>
        <v>0</v>
      </c>
      <c r="X23" s="56"/>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c r="O24" s="56"/>
      <c r="P24" s="56"/>
      <c r="Q24" s="56"/>
      <c r="R24" s="56"/>
      <c r="S24" s="56"/>
      <c r="T24" s="56"/>
      <c r="U24" s="56"/>
      <c r="V24" s="56"/>
      <c r="W24" s="57">
        <f t="shared" si="3"/>
        <v>0</v>
      </c>
      <c r="X24" s="56"/>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c r="O25" s="56"/>
      <c r="P25" s="56"/>
      <c r="Q25" s="56"/>
      <c r="R25" s="56"/>
      <c r="S25" s="56"/>
      <c r="T25" s="56"/>
      <c r="U25" s="56"/>
      <c r="V25" s="56"/>
      <c r="W25" s="57">
        <f t="shared" si="3"/>
        <v>0</v>
      </c>
      <c r="X25" s="56"/>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c r="O26" s="56"/>
      <c r="P26" s="56"/>
      <c r="Q26" s="56"/>
      <c r="R26" s="56"/>
      <c r="S26" s="56"/>
      <c r="T26" s="56"/>
      <c r="U26" s="56"/>
      <c r="V26" s="56"/>
      <c r="W26" s="57">
        <f t="shared" si="3"/>
        <v>0</v>
      </c>
      <c r="X26" s="56"/>
      <c r="Y26" s="57">
        <f t="shared" si="4"/>
        <v>0</v>
      </c>
    </row>
    <row r="27" spans="1:25" x14ac:dyDescent="0.25">
      <c r="A27" s="288" t="s">
        <v>484</v>
      </c>
      <c r="B27" s="288"/>
      <c r="C27" s="288"/>
      <c r="D27" s="288"/>
      <c r="E27" s="288"/>
      <c r="F27" s="288"/>
      <c r="G27" s="6">
        <v>21</v>
      </c>
      <c r="H27" s="56">
        <v>0</v>
      </c>
      <c r="I27" s="56">
        <v>0</v>
      </c>
      <c r="J27" s="56">
        <v>176103</v>
      </c>
      <c r="K27" s="56">
        <v>0</v>
      </c>
      <c r="L27" s="56">
        <v>0</v>
      </c>
      <c r="M27" s="56">
        <v>0</v>
      </c>
      <c r="N27" s="56"/>
      <c r="O27" s="56"/>
      <c r="P27" s="56"/>
      <c r="Q27" s="56"/>
      <c r="R27" s="56"/>
      <c r="S27" s="56"/>
      <c r="T27" s="56"/>
      <c r="U27" s="56">
        <v>3345954</v>
      </c>
      <c r="V27" s="56">
        <v>-3522057</v>
      </c>
      <c r="W27" s="57">
        <f t="shared" si="3"/>
        <v>0</v>
      </c>
      <c r="X27" s="56"/>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c r="O28" s="56"/>
      <c r="P28" s="56"/>
      <c r="Q28" s="56"/>
      <c r="R28" s="56"/>
      <c r="S28" s="56"/>
      <c r="T28" s="56"/>
      <c r="U28" s="56"/>
      <c r="V28" s="56"/>
      <c r="W28" s="57">
        <f t="shared" si="3"/>
        <v>0</v>
      </c>
      <c r="X28" s="56"/>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c r="O29" s="56"/>
      <c r="P29" s="56"/>
      <c r="Q29" s="56"/>
      <c r="R29" s="56"/>
      <c r="S29" s="56"/>
      <c r="T29" s="56"/>
      <c r="U29" s="56"/>
      <c r="V29" s="56"/>
      <c r="W29" s="57">
        <f t="shared" si="3"/>
        <v>0</v>
      </c>
      <c r="X29" s="56"/>
      <c r="Y29" s="57">
        <f t="shared" si="4"/>
        <v>0</v>
      </c>
    </row>
    <row r="30" spans="1:25" ht="21.75" customHeight="1" x14ac:dyDescent="0.25">
      <c r="A30" s="307" t="s">
        <v>487</v>
      </c>
      <c r="B30" s="307"/>
      <c r="C30" s="307"/>
      <c r="D30" s="307"/>
      <c r="E30" s="307"/>
      <c r="F30" s="307"/>
      <c r="G30" s="8">
        <v>24</v>
      </c>
      <c r="H30" s="59">
        <f>SUM(H10:H29)</f>
        <v>2523914</v>
      </c>
      <c r="I30" s="59">
        <f t="shared" ref="I30:Y30" si="5">SUM(I10:I29)</f>
        <v>11174704</v>
      </c>
      <c r="J30" s="59">
        <f t="shared" si="5"/>
        <v>1140679</v>
      </c>
      <c r="K30" s="59">
        <f t="shared" si="5"/>
        <v>106178</v>
      </c>
      <c r="L30" s="59">
        <f t="shared" si="5"/>
        <v>0</v>
      </c>
      <c r="M30" s="59">
        <f t="shared" si="5"/>
        <v>0</v>
      </c>
      <c r="N30" s="59">
        <f t="shared" si="5"/>
        <v>0</v>
      </c>
      <c r="O30" s="59">
        <f t="shared" si="5"/>
        <v>5862105</v>
      </c>
      <c r="P30" s="59">
        <f t="shared" si="5"/>
        <v>0</v>
      </c>
      <c r="Q30" s="59">
        <f t="shared" si="5"/>
        <v>0</v>
      </c>
      <c r="R30" s="59">
        <f t="shared" si="5"/>
        <v>0</v>
      </c>
      <c r="S30" s="59">
        <f t="shared" si="5"/>
        <v>0</v>
      </c>
      <c r="T30" s="59">
        <f t="shared" si="5"/>
        <v>0</v>
      </c>
      <c r="U30" s="59">
        <f t="shared" si="5"/>
        <v>-1525343</v>
      </c>
      <c r="V30" s="59">
        <f t="shared" si="5"/>
        <v>1664876</v>
      </c>
      <c r="W30" s="59">
        <f t="shared" si="5"/>
        <v>20947113</v>
      </c>
      <c r="X30" s="59">
        <f t="shared" si="5"/>
        <v>0</v>
      </c>
      <c r="Y30" s="59">
        <f t="shared" si="5"/>
        <v>20947113</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-199233</v>
      </c>
      <c r="P32" s="57">
        <f t="shared" si="6"/>
        <v>0</v>
      </c>
      <c r="Q32" s="57">
        <f t="shared" si="6"/>
        <v>0</v>
      </c>
      <c r="R32" s="57">
        <f t="shared" si="6"/>
        <v>0</v>
      </c>
      <c r="S32" s="57">
        <f t="shared" si="6"/>
        <v>0</v>
      </c>
      <c r="T32" s="57">
        <f t="shared" si="6"/>
        <v>0</v>
      </c>
      <c r="U32" s="57">
        <f t="shared" si="6"/>
        <v>242967</v>
      </c>
      <c r="V32" s="57">
        <f t="shared" si="6"/>
        <v>0</v>
      </c>
      <c r="W32" s="57">
        <f t="shared" si="6"/>
        <v>43734</v>
      </c>
      <c r="X32" s="57">
        <f t="shared" si="6"/>
        <v>0</v>
      </c>
      <c r="Y32" s="57">
        <f t="shared" si="6"/>
        <v>43734</v>
      </c>
    </row>
    <row r="33" spans="1:25" ht="31.5" customHeight="1" x14ac:dyDescent="0.25">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-199233</v>
      </c>
      <c r="P33" s="57">
        <f t="shared" si="7"/>
        <v>0</v>
      </c>
      <c r="Q33" s="57">
        <f t="shared" si="7"/>
        <v>0</v>
      </c>
      <c r="R33" s="57">
        <f t="shared" si="7"/>
        <v>0</v>
      </c>
      <c r="S33" s="57">
        <f t="shared" si="7"/>
        <v>0</v>
      </c>
      <c r="T33" s="57">
        <f t="shared" si="7"/>
        <v>0</v>
      </c>
      <c r="U33" s="57">
        <f t="shared" si="7"/>
        <v>242967</v>
      </c>
      <c r="V33" s="57">
        <f t="shared" si="7"/>
        <v>1664876</v>
      </c>
      <c r="W33" s="57">
        <f t="shared" si="7"/>
        <v>1708610</v>
      </c>
      <c r="X33" s="57">
        <f t="shared" si="7"/>
        <v>0</v>
      </c>
      <c r="Y33" s="57">
        <f t="shared" si="7"/>
        <v>1708610</v>
      </c>
    </row>
    <row r="34" spans="1:25" ht="30.75" customHeight="1" x14ac:dyDescent="0.25">
      <c r="A34" s="312" t="s">
        <v>489</v>
      </c>
      <c r="B34" s="313"/>
      <c r="C34" s="313"/>
      <c r="D34" s="313"/>
      <c r="E34" s="313"/>
      <c r="F34" s="313"/>
      <c r="G34" s="8">
        <v>27</v>
      </c>
      <c r="H34" s="59">
        <f>SUM(H21:H29)</f>
        <v>0</v>
      </c>
      <c r="I34" s="59">
        <f t="shared" ref="I34:Y34" si="8">SUM(I21:I29)</f>
        <v>0</v>
      </c>
      <c r="J34" s="59">
        <f t="shared" si="8"/>
        <v>176103</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3345954</v>
      </c>
      <c r="V34" s="59">
        <f t="shared" si="8"/>
        <v>-3522057</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2523910</v>
      </c>
      <c r="I36" s="56">
        <v>11174708</v>
      </c>
      <c r="J36" s="56">
        <v>1140679</v>
      </c>
      <c r="K36" s="56">
        <v>106178</v>
      </c>
      <c r="L36" s="56">
        <v>0</v>
      </c>
      <c r="M36" s="56">
        <v>0</v>
      </c>
      <c r="N36" s="56"/>
      <c r="O36" s="56">
        <v>5662872</v>
      </c>
      <c r="P36" s="56"/>
      <c r="Q36" s="56"/>
      <c r="R36" s="56"/>
      <c r="S36" s="56"/>
      <c r="T36" s="56"/>
      <c r="U36" s="56">
        <v>-1369843</v>
      </c>
      <c r="V36" s="56">
        <v>1970053</v>
      </c>
      <c r="W36" s="57">
        <f>H36+I36+J36+K36-L36+M36+N36+O36+P36+Q36+R36+U36+V36+S36+T36</f>
        <v>21208557</v>
      </c>
      <c r="X36" s="56"/>
      <c r="Y36" s="57">
        <f t="shared" ref="Y36:Y38" si="9">W36+X36</f>
        <v>21208557</v>
      </c>
    </row>
    <row r="37" spans="1:25" x14ac:dyDescent="0.25">
      <c r="A37" s="288" t="s">
        <v>376</v>
      </c>
      <c r="B37" s="288"/>
      <c r="C37" s="288"/>
      <c r="D37" s="288"/>
      <c r="E37" s="288"/>
      <c r="F37" s="288"/>
      <c r="G37" s="6">
        <v>29</v>
      </c>
      <c r="H37" s="56">
        <v>0</v>
      </c>
      <c r="I37" s="56">
        <v>0</v>
      </c>
      <c r="J37" s="56">
        <v>0</v>
      </c>
      <c r="K37" s="56">
        <v>0</v>
      </c>
      <c r="L37" s="56">
        <v>0</v>
      </c>
      <c r="M37" s="56">
        <v>0</v>
      </c>
      <c r="N37" s="56"/>
      <c r="O37" s="56"/>
      <c r="P37" s="56"/>
      <c r="Q37" s="56"/>
      <c r="R37" s="56"/>
      <c r="S37" s="56"/>
      <c r="T37" s="56"/>
      <c r="U37" s="56"/>
      <c r="V37" s="56"/>
      <c r="W37" s="57">
        <f t="shared" ref="W37:W38" si="10">H37+I37+J37+K37-L37+M37+N37+O37+P37+Q37+R37+U37+V37+S37+T37</f>
        <v>0</v>
      </c>
      <c r="X37" s="56"/>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c r="O38" s="56"/>
      <c r="P38" s="56"/>
      <c r="Q38" s="56"/>
      <c r="R38" s="56"/>
      <c r="S38" s="56"/>
      <c r="T38" s="56"/>
      <c r="U38" s="56"/>
      <c r="V38" s="56"/>
      <c r="W38" s="57">
        <f t="shared" si="10"/>
        <v>0</v>
      </c>
      <c r="X38" s="56"/>
      <c r="Y38" s="57">
        <f t="shared" si="9"/>
        <v>0</v>
      </c>
    </row>
    <row r="39" spans="1:25" ht="25.5" customHeight="1" x14ac:dyDescent="0.25">
      <c r="A39" s="289" t="s">
        <v>490</v>
      </c>
      <c r="B39" s="289"/>
      <c r="C39" s="289"/>
      <c r="D39" s="289"/>
      <c r="E39" s="289"/>
      <c r="F39" s="289"/>
      <c r="G39" s="7">
        <v>31</v>
      </c>
      <c r="H39" s="57">
        <f>H36+H37+H38</f>
        <v>2523910</v>
      </c>
      <c r="I39" s="57">
        <f t="shared" ref="I39:Y39" si="11">I36+I37+I38</f>
        <v>11174708</v>
      </c>
      <c r="J39" s="57">
        <f t="shared" si="11"/>
        <v>1140679</v>
      </c>
      <c r="K39" s="57">
        <f t="shared" si="11"/>
        <v>106178</v>
      </c>
      <c r="L39" s="57">
        <f t="shared" si="11"/>
        <v>0</v>
      </c>
      <c r="M39" s="57">
        <f t="shared" si="11"/>
        <v>0</v>
      </c>
      <c r="N39" s="57">
        <f t="shared" si="11"/>
        <v>0</v>
      </c>
      <c r="O39" s="57">
        <f t="shared" si="11"/>
        <v>5662872</v>
      </c>
      <c r="P39" s="57">
        <f t="shared" si="11"/>
        <v>0</v>
      </c>
      <c r="Q39" s="57">
        <f t="shared" si="11"/>
        <v>0</v>
      </c>
      <c r="R39" s="57">
        <f t="shared" si="11"/>
        <v>0</v>
      </c>
      <c r="S39" s="57">
        <f t="shared" si="11"/>
        <v>0</v>
      </c>
      <c r="T39" s="57">
        <f t="shared" si="11"/>
        <v>0</v>
      </c>
      <c r="U39" s="57">
        <f t="shared" si="11"/>
        <v>-1369843</v>
      </c>
      <c r="V39" s="57">
        <f t="shared" si="11"/>
        <v>1970053</v>
      </c>
      <c r="W39" s="57">
        <f t="shared" si="11"/>
        <v>21208557</v>
      </c>
      <c r="X39" s="57">
        <f t="shared" si="11"/>
        <v>0</v>
      </c>
      <c r="Y39" s="57">
        <f t="shared" si="11"/>
        <v>21208557</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c r="T40" s="56"/>
      <c r="U40" s="58">
        <v>0</v>
      </c>
      <c r="V40" s="56">
        <v>189652</v>
      </c>
      <c r="W40" s="57">
        <f t="shared" ref="W40:W58" si="12">H40+I40+J40+K40-L40+M40+N40+O40+P40+Q40+R40+U40+V40+S40+T40</f>
        <v>189652</v>
      </c>
      <c r="X40" s="56"/>
      <c r="Y40" s="57">
        <f t="shared" ref="Y40:Y58" si="13">W40+X40</f>
        <v>189652</v>
      </c>
    </row>
    <row r="41" spans="1:25" x14ac:dyDescent="0.25">
      <c r="A41" s="288" t="s">
        <v>379</v>
      </c>
      <c r="B41" s="288"/>
      <c r="C41" s="288"/>
      <c r="D41" s="288"/>
      <c r="E41" s="288"/>
      <c r="F41" s="288"/>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-199233</v>
      </c>
      <c r="P42" s="58">
        <v>0</v>
      </c>
      <c r="Q42" s="58">
        <v>0</v>
      </c>
      <c r="R42" s="58">
        <v>0</v>
      </c>
      <c r="S42" s="56"/>
      <c r="T42" s="56"/>
      <c r="U42" s="56">
        <v>199233</v>
      </c>
      <c r="V42" s="56"/>
      <c r="W42" s="57">
        <f t="shared" si="12"/>
        <v>0</v>
      </c>
      <c r="X42" s="56"/>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c r="O48" s="56"/>
      <c r="P48" s="56"/>
      <c r="Q48" s="56"/>
      <c r="R48" s="56"/>
      <c r="S48" s="56"/>
      <c r="T48" s="56"/>
      <c r="U48" s="56"/>
      <c r="V48" s="56"/>
      <c r="W48" s="57">
        <f t="shared" si="12"/>
        <v>0</v>
      </c>
      <c r="X48" s="56"/>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c r="O49" s="56"/>
      <c r="P49" s="56"/>
      <c r="Q49" s="56"/>
      <c r="R49" s="56"/>
      <c r="S49" s="56"/>
      <c r="T49" s="56"/>
      <c r="U49" s="56">
        <v>43734</v>
      </c>
      <c r="V49" s="56"/>
      <c r="W49" s="57">
        <f t="shared" si="12"/>
        <v>43734</v>
      </c>
      <c r="X49" s="56"/>
      <c r="Y49" s="57">
        <f t="shared" si="13"/>
        <v>43734</v>
      </c>
    </row>
    <row r="50" spans="1:25" ht="24" customHeight="1" x14ac:dyDescent="0.25">
      <c r="A50" s="288" t="s">
        <v>479</v>
      </c>
      <c r="B50" s="288"/>
      <c r="C50" s="288"/>
      <c r="D50" s="288"/>
      <c r="E50" s="288"/>
      <c r="F50" s="288"/>
      <c r="G50" s="6">
        <v>42</v>
      </c>
      <c r="H50" s="56">
        <v>0</v>
      </c>
      <c r="I50" s="56">
        <v>0</v>
      </c>
      <c r="J50" s="56">
        <v>0</v>
      </c>
      <c r="K50" s="56">
        <v>0</v>
      </c>
      <c r="L50" s="56">
        <v>0</v>
      </c>
      <c r="M50" s="56">
        <v>0</v>
      </c>
      <c r="N50" s="56"/>
      <c r="O50" s="56"/>
      <c r="P50" s="56"/>
      <c r="Q50" s="56"/>
      <c r="R50" s="56"/>
      <c r="S50" s="56"/>
      <c r="T50" s="56"/>
      <c r="U50" s="56"/>
      <c r="V50" s="56"/>
      <c r="W50" s="57">
        <f t="shared" si="12"/>
        <v>0</v>
      </c>
      <c r="X50" s="56"/>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c r="O51" s="56"/>
      <c r="P51" s="56"/>
      <c r="Q51" s="56"/>
      <c r="R51" s="56"/>
      <c r="S51" s="56"/>
      <c r="T51" s="56"/>
      <c r="U51" s="56"/>
      <c r="V51" s="56"/>
      <c r="W51" s="57">
        <f t="shared" si="12"/>
        <v>0</v>
      </c>
      <c r="X51" s="56"/>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c r="O52" s="56"/>
      <c r="P52" s="56"/>
      <c r="Q52" s="56"/>
      <c r="R52" s="56"/>
      <c r="S52" s="56"/>
      <c r="T52" s="56"/>
      <c r="U52" s="56"/>
      <c r="V52" s="56"/>
      <c r="W52" s="57">
        <f t="shared" si="12"/>
        <v>0</v>
      </c>
      <c r="X52" s="56"/>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c r="O53" s="56"/>
      <c r="P53" s="56"/>
      <c r="Q53" s="56"/>
      <c r="R53" s="56"/>
      <c r="S53" s="56"/>
      <c r="T53" s="56"/>
      <c r="U53" s="56"/>
      <c r="V53" s="56"/>
      <c r="W53" s="57">
        <f t="shared" si="12"/>
        <v>0</v>
      </c>
      <c r="X53" s="56"/>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c r="O54" s="56"/>
      <c r="P54" s="56"/>
      <c r="Q54" s="56"/>
      <c r="R54" s="56"/>
      <c r="S54" s="56"/>
      <c r="T54" s="56"/>
      <c r="U54" s="56"/>
      <c r="V54" s="56"/>
      <c r="W54" s="57">
        <f t="shared" si="12"/>
        <v>0</v>
      </c>
      <c r="X54" s="56"/>
      <c r="Y54" s="57">
        <f t="shared" si="13"/>
        <v>0</v>
      </c>
    </row>
    <row r="55" spans="1:25" x14ac:dyDescent="0.25">
      <c r="A55" s="288" t="s">
        <v>483</v>
      </c>
      <c r="B55" s="288"/>
      <c r="C55" s="288"/>
      <c r="D55" s="288"/>
      <c r="E55" s="288"/>
      <c r="F55" s="288"/>
      <c r="G55" s="6">
        <v>47</v>
      </c>
      <c r="H55" s="56">
        <v>0</v>
      </c>
      <c r="I55" s="56">
        <v>0</v>
      </c>
      <c r="J55" s="56">
        <v>0</v>
      </c>
      <c r="K55" s="56">
        <v>0</v>
      </c>
      <c r="L55" s="56">
        <v>0</v>
      </c>
      <c r="M55" s="56"/>
      <c r="N55" s="56"/>
      <c r="O55" s="56"/>
      <c r="P55" s="56"/>
      <c r="Q55" s="56"/>
      <c r="R55" s="56"/>
      <c r="S55" s="56"/>
      <c r="T55" s="56"/>
      <c r="U55" s="56"/>
      <c r="V55" s="56"/>
      <c r="W55" s="57">
        <f t="shared" si="12"/>
        <v>0</v>
      </c>
      <c r="X55" s="56"/>
      <c r="Y55" s="57">
        <f t="shared" si="13"/>
        <v>0</v>
      </c>
    </row>
    <row r="56" spans="1:25" x14ac:dyDescent="0.25">
      <c r="A56" s="288" t="s">
        <v>484</v>
      </c>
      <c r="B56" s="288"/>
      <c r="C56" s="288"/>
      <c r="D56" s="288"/>
      <c r="E56" s="288"/>
      <c r="F56" s="288"/>
      <c r="G56" s="6">
        <v>48</v>
      </c>
      <c r="H56" s="56">
        <v>0</v>
      </c>
      <c r="I56" s="56">
        <v>0</v>
      </c>
      <c r="J56" s="56">
        <v>0</v>
      </c>
      <c r="K56" s="56">
        <v>0</v>
      </c>
      <c r="L56" s="56">
        <v>0</v>
      </c>
      <c r="M56" s="56"/>
      <c r="N56" s="56"/>
      <c r="O56" s="56"/>
      <c r="P56" s="56"/>
      <c r="Q56" s="56"/>
      <c r="R56" s="56"/>
      <c r="S56" s="56"/>
      <c r="T56" s="56"/>
      <c r="U56" s="56"/>
      <c r="V56" s="56"/>
      <c r="W56" s="57">
        <f t="shared" si="12"/>
        <v>0</v>
      </c>
      <c r="X56" s="56"/>
      <c r="Y56" s="57">
        <f t="shared" si="13"/>
        <v>0</v>
      </c>
    </row>
    <row r="57" spans="1:25" x14ac:dyDescent="0.25">
      <c r="A57" s="288" t="s">
        <v>493</v>
      </c>
      <c r="B57" s="288"/>
      <c r="C57" s="288"/>
      <c r="D57" s="288"/>
      <c r="E57" s="288"/>
      <c r="F57" s="288"/>
      <c r="G57" s="6">
        <v>49</v>
      </c>
      <c r="H57" s="56">
        <v>0</v>
      </c>
      <c r="I57" s="56">
        <v>0</v>
      </c>
      <c r="J57" s="56">
        <v>98502</v>
      </c>
      <c r="K57" s="56">
        <v>0</v>
      </c>
      <c r="L57" s="56">
        <v>0</v>
      </c>
      <c r="M57" s="56"/>
      <c r="N57" s="56"/>
      <c r="O57" s="56"/>
      <c r="P57" s="56"/>
      <c r="Q57" s="56"/>
      <c r="R57" s="56"/>
      <c r="S57" s="56"/>
      <c r="T57" s="56"/>
      <c r="U57" s="56">
        <v>1871550</v>
      </c>
      <c r="V57" s="56">
        <v>-1970053</v>
      </c>
      <c r="W57" s="57">
        <f t="shared" si="12"/>
        <v>-1</v>
      </c>
      <c r="X57" s="56"/>
      <c r="Y57" s="57">
        <f t="shared" si="13"/>
        <v>-1</v>
      </c>
    </row>
    <row r="58" spans="1:25" x14ac:dyDescent="0.25">
      <c r="A58" s="288" t="s">
        <v>486</v>
      </c>
      <c r="B58" s="288"/>
      <c r="C58" s="288"/>
      <c r="D58" s="288"/>
      <c r="E58" s="288"/>
      <c r="F58" s="288"/>
      <c r="G58" s="6">
        <v>50</v>
      </c>
      <c r="H58" s="120">
        <v>0</v>
      </c>
      <c r="I58" s="120">
        <v>0</v>
      </c>
      <c r="J58" s="120">
        <v>0</v>
      </c>
      <c r="K58" s="120">
        <v>0</v>
      </c>
      <c r="L58" s="120">
        <v>0</v>
      </c>
      <c r="M58" s="120"/>
      <c r="N58" s="120"/>
      <c r="O58" s="120"/>
      <c r="P58" s="120"/>
      <c r="Q58" s="120"/>
      <c r="R58" s="120"/>
      <c r="S58" s="120"/>
      <c r="T58" s="120"/>
      <c r="U58" s="120"/>
      <c r="V58" s="120"/>
      <c r="W58" s="121">
        <f t="shared" si="12"/>
        <v>0</v>
      </c>
      <c r="X58" s="120"/>
      <c r="Y58" s="121">
        <f t="shared" si="13"/>
        <v>0</v>
      </c>
    </row>
    <row r="59" spans="1:25" ht="25.5" customHeight="1" x14ac:dyDescent="0.25">
      <c r="A59" s="307" t="s">
        <v>494</v>
      </c>
      <c r="B59" s="307"/>
      <c r="C59" s="307"/>
      <c r="D59" s="307"/>
      <c r="E59" s="307"/>
      <c r="F59" s="307"/>
      <c r="G59" s="8">
        <v>51</v>
      </c>
      <c r="H59" s="59">
        <f t="shared" ref="H59:T59" si="14">SUM(H39:H58)</f>
        <v>2523910</v>
      </c>
      <c r="I59" s="59">
        <f t="shared" si="14"/>
        <v>11174708</v>
      </c>
      <c r="J59" s="59">
        <f t="shared" si="14"/>
        <v>1239181</v>
      </c>
      <c r="K59" s="59">
        <f t="shared" si="14"/>
        <v>106178</v>
      </c>
      <c r="L59" s="59">
        <f t="shared" si="14"/>
        <v>0</v>
      </c>
      <c r="M59" s="59">
        <f t="shared" si="14"/>
        <v>0</v>
      </c>
      <c r="N59" s="59">
        <f t="shared" si="14"/>
        <v>0</v>
      </c>
      <c r="O59" s="59">
        <f t="shared" si="14"/>
        <v>5463639</v>
      </c>
      <c r="P59" s="59">
        <f t="shared" si="14"/>
        <v>0</v>
      </c>
      <c r="Q59" s="59">
        <f t="shared" si="14"/>
        <v>0</v>
      </c>
      <c r="R59" s="59">
        <f t="shared" si="14"/>
        <v>0</v>
      </c>
      <c r="S59" s="59">
        <f t="shared" si="14"/>
        <v>0</v>
      </c>
      <c r="T59" s="59">
        <f t="shared" si="14"/>
        <v>0</v>
      </c>
      <c r="U59" s="59">
        <f>SUM(U39:U58)</f>
        <v>744674</v>
      </c>
      <c r="V59" s="59">
        <f>SUM(V39:V58)</f>
        <v>189652</v>
      </c>
      <c r="W59" s="59">
        <f>SUM(W39:W58)</f>
        <v>21441942</v>
      </c>
      <c r="X59" s="59">
        <f>SUM(X39:X58)</f>
        <v>0</v>
      </c>
      <c r="Y59" s="59">
        <f>SUM(Y39:Y58)</f>
        <v>21441942</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-199233</v>
      </c>
      <c r="P61" s="57">
        <f t="shared" si="15"/>
        <v>0</v>
      </c>
      <c r="Q61" s="57">
        <f t="shared" si="15"/>
        <v>0</v>
      </c>
      <c r="R61" s="57">
        <f t="shared" si="15"/>
        <v>0</v>
      </c>
      <c r="S61" s="57">
        <f t="shared" si="15"/>
        <v>0</v>
      </c>
      <c r="T61" s="57">
        <f t="shared" si="15"/>
        <v>0</v>
      </c>
      <c r="U61" s="57">
        <f>SUM(U41:U49)</f>
        <v>242967</v>
      </c>
      <c r="V61" s="57">
        <f>SUM(V41:V49)</f>
        <v>0</v>
      </c>
      <c r="W61" s="57">
        <f>SUM(W41:W49)</f>
        <v>43734</v>
      </c>
      <c r="X61" s="57">
        <f>SUM(X41:X49)</f>
        <v>0</v>
      </c>
      <c r="Y61" s="57">
        <f>SUM(Y41:Y49)</f>
        <v>43734</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-199233</v>
      </c>
      <c r="P62" s="57">
        <f t="shared" si="16"/>
        <v>0</v>
      </c>
      <c r="Q62" s="57">
        <f t="shared" si="16"/>
        <v>0</v>
      </c>
      <c r="R62" s="57">
        <f t="shared" si="16"/>
        <v>0</v>
      </c>
      <c r="S62" s="57">
        <f t="shared" si="16"/>
        <v>0</v>
      </c>
      <c r="T62" s="57">
        <f t="shared" si="16"/>
        <v>0</v>
      </c>
      <c r="U62" s="57">
        <f>U40+U61</f>
        <v>242967</v>
      </c>
      <c r="V62" s="57">
        <f>V40+V61</f>
        <v>189652</v>
      </c>
      <c r="W62" s="57">
        <f>W40+W61</f>
        <v>233386</v>
      </c>
      <c r="X62" s="57">
        <f>X40+X61</f>
        <v>0</v>
      </c>
      <c r="Y62" s="57">
        <f>Y40+Y61</f>
        <v>233386</v>
      </c>
    </row>
    <row r="63" spans="1:25" ht="29.25" customHeight="1" x14ac:dyDescent="0.25">
      <c r="A63" s="312" t="s">
        <v>495</v>
      </c>
      <c r="B63" s="313"/>
      <c r="C63" s="313"/>
      <c r="D63" s="313"/>
      <c r="E63" s="313"/>
      <c r="F63" s="313"/>
      <c r="G63" s="8">
        <v>54</v>
      </c>
      <c r="H63" s="59">
        <f t="shared" ref="H63:T63" si="17">SUM(H50:H58)</f>
        <v>0</v>
      </c>
      <c r="I63" s="59">
        <f t="shared" si="17"/>
        <v>0</v>
      </c>
      <c r="J63" s="59">
        <f t="shared" si="17"/>
        <v>98502</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1871550</v>
      </c>
      <c r="V63" s="59">
        <f>SUM(V50:V58)</f>
        <v>-1970053</v>
      </c>
      <c r="W63" s="59">
        <f>SUM(W50:W58)</f>
        <v>-1</v>
      </c>
      <c r="X63" s="59">
        <f>SUM(X50:X58)</f>
        <v>0</v>
      </c>
      <c r="Y63" s="59">
        <f>SUM(Y50:Y58)</f>
        <v>-1</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0866141732283472" right="0.70866141732283472" top="0.74803149606299213" bottom="0.74803149606299213" header="0.31496062992125984" footer="0.31496062992125984"/>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2024-07-29T08:14:44Z</cp:lastPrinted>
  <dcterms:created xsi:type="dcterms:W3CDTF">2008-10-17T11:51:54Z</dcterms:created>
  <dcterms:modified xsi:type="dcterms:W3CDTF">2024-07-29T08:14:44Z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